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2A1DD361-7AF5-4BBF-83FF-42EDF81B6A12}" xr6:coauthVersionLast="47" xr6:coauthVersionMax="47" xr10:uidLastSave="{00000000-0000-0000-0000-000000000000}"/>
  <bookViews>
    <workbookView xWindow="28680" yWindow="-120" windowWidth="29040" windowHeight="15720" tabRatio="919" activeTab="1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3" l="1"/>
  <c r="B1" i="50"/>
  <c r="B1" i="72"/>
  <c r="B1" i="48"/>
  <c r="B1" i="40"/>
  <c r="B1" i="39"/>
  <c r="B1" i="68"/>
  <c r="E10" i="40" l="1"/>
  <c r="D10" i="40"/>
  <c r="C10" i="40"/>
  <c r="F10" i="40" l="1"/>
  <c r="G10" i="40" s="1"/>
  <c r="N19" i="63"/>
  <c r="M19" i="63"/>
  <c r="O19" i="63" s="1"/>
  <c r="D15" i="48" l="1"/>
  <c r="G17" i="50" l="1"/>
  <c r="F17" i="50"/>
  <c r="E17" i="50"/>
  <c r="D17" i="50"/>
  <c r="C17" i="50"/>
  <c r="G12" i="50"/>
  <c r="G22" i="50" s="1"/>
  <c r="F12" i="50"/>
  <c r="F22" i="50" s="1"/>
  <c r="E12" i="50"/>
  <c r="D12" i="50"/>
  <c r="C12" i="50"/>
  <c r="G7" i="50"/>
  <c r="F7" i="50"/>
  <c r="E7" i="50"/>
  <c r="D7" i="50"/>
  <c r="D22" i="50" s="1"/>
  <c r="C7" i="50"/>
  <c r="C22" i="50" s="1"/>
  <c r="F15" i="48"/>
  <c r="E15" i="48"/>
  <c r="F7" i="48"/>
  <c r="E7" i="48"/>
  <c r="D7" i="48"/>
  <c r="E45" i="67"/>
  <c r="D45" i="67"/>
  <c r="C45" i="67"/>
  <c r="E36" i="67"/>
  <c r="D36" i="67"/>
  <c r="C36" i="67"/>
  <c r="E21" i="67"/>
  <c r="D21" i="67"/>
  <c r="C21" i="67"/>
  <c r="D22" i="48" l="1"/>
  <c r="F22" i="48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<sst xmlns="http://schemas.openxmlformats.org/spreadsheetml/2006/main" count="260" uniqueCount="160">
  <si>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</si>
  <si>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</si>
  <si>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</si>
  <si>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</si>
  <si>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</si>
  <si>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</si>
  <si>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</si>
  <si>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</si>
  <si>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</si>
  <si>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</si>
  <si>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</si>
  <si>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</si>
  <si>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</si>
  <si>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</si>
  <si>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</si>
  <si>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</si>
  <si>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</si>
  <si>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</si>
  <si>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</si>
  <si>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</si>
  <si>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</si>
  <si>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</si>
  <si>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</si>
  <si>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</si>
  <si>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</si>
  <si>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</si>
  <si>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</si>
  <si>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</si>
  <si>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</si>
  <si>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</si>
  <si>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</si>
  <si>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</si>
  <si>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</si>
  <si>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</si>
  <si>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</si>
  <si>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</si>
  <si>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</si>
  <si>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</si>
  <si>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</si>
  <si>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</si>
  <si>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</si>
  <si>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</si>
  <si>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</si>
  <si>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</si>
  <si>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</si>
  <si>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</si>
  <si>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</si>
  <si>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</si>
  <si>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</si>
  <si>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</si>
  <si>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</si>
  <si>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</si>
  <si>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</si>
  <si>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</si>
  <si>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</si>
  <si>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</si>
  <si>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</si>
  <si>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</si>
  <si>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</si>
  <si>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</si>
  <si>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</si>
  <si>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</si>
  <si>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</si>
  <si>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</si>
  <si>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</si>
  <si>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</si>
  <si>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</si>
  <si>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</si>
  <si>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</si>
  <si>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</si>
  <si>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</si>
  <si>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</si>
  <si>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</si>
  <si>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</si>
  <si>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</si>
  <si>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</si>
  <si>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</si>
  <si>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</si>
  <si>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</si>
  <si>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</si>
  <si>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</si>
  <si>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</si>
  <si>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</si>
  <si>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</si>
  <si>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</si>
  <si>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</si>
  <si>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</si>
  <si>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</si>
  <si>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</si>
  <si>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</si>
  <si>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</si>
  <si>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</si>
  <si>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</si>
  <si>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</si>
  <si>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</si>
  <si>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</si>
  <si>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</si>
  <si>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</si>
  <si>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</si>
  <si>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</si>
  <si>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</si>
  <si>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</si>
  <si>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</si>
  <si>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</si>
  <si>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</si>
  <si>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</si>
  <si>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</si>
  <si>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</si>
  <si>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</si>
  <si>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</si>
  <si>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</si>
  <si>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</si>
  <si>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</si>
  <si>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</si>
  <si>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</si>
  <si>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</si>
  <si>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</si>
  <si>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</si>
  <si>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</si>
  <si>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Cash and Cash Equivalents</t>
  </si>
  <si>
    <t>Amounts due from credit institutions</t>
  </si>
  <si>
    <t>Loans to Customers</t>
  </si>
  <si>
    <t>Investment Securities</t>
  </si>
  <si>
    <t>Investment in Subsidiaries</t>
  </si>
  <si>
    <t>Property and Equipment</t>
  </si>
  <si>
    <t>Right of Use Assets</t>
  </si>
  <si>
    <t>Intangible Assets</t>
  </si>
  <si>
    <t>Deferred Tax Asset</t>
  </si>
  <si>
    <t>Income Tax Asset</t>
  </si>
  <si>
    <t xml:space="preserve">Reinsurance contract assets </t>
  </si>
  <si>
    <t>Other Assets</t>
  </si>
  <si>
    <t>Amounts due to Credit Institutions</t>
  </si>
  <si>
    <t>Amounts due to Customers</t>
  </si>
  <si>
    <t>Current Tax Liability</t>
  </si>
  <si>
    <t>Deferred Income Tax Liability</t>
  </si>
  <si>
    <t>Lease Liabilities</t>
  </si>
  <si>
    <t>Insurance contract liabilities</t>
  </si>
  <si>
    <t>Reinsurance contract liabilities</t>
  </si>
  <si>
    <t>Provisions</t>
  </si>
  <si>
    <t>Subordinated debt</t>
  </si>
  <si>
    <t>Other Liabilities</t>
  </si>
  <si>
    <t>Share Capital</t>
  </si>
  <si>
    <t>Additional paid-in-capital</t>
  </si>
  <si>
    <t>Retained earnings</t>
  </si>
  <si>
    <t>Non-controlling interest</t>
  </si>
  <si>
    <t>Ltd Cartu Broker</t>
  </si>
  <si>
    <t>Brokerage</t>
  </si>
  <si>
    <t>Jsc Cartu Insurance</t>
  </si>
  <si>
    <t>Insuranceage</t>
  </si>
  <si>
    <t>JSC Georgian Securities Central Depository</t>
  </si>
  <si>
    <t>Securities</t>
  </si>
  <si>
    <t>JSC United Clearing Center</t>
  </si>
  <si>
    <t>Clearing</t>
  </si>
  <si>
    <t>Ltd Geoplast</t>
  </si>
  <si>
    <t>Manufacturing, Company is not active</t>
  </si>
  <si>
    <t>JSC United Financial Corporation</t>
  </si>
  <si>
    <t>Processing</t>
  </si>
  <si>
    <t>Ltd Investment Company Cartu Invest</t>
  </si>
  <si>
    <t>Investments</t>
  </si>
  <si>
    <t>Cartu Bank 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</si>
</sst>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2" fillId="0" borderId="4" xfId="20955" applyBorder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2" fillId="0" borderId="15" xfId="8" applyBorder="1"/>
    <xf numFmtId="0" fontId="89" fillId="0" borderId="16" xfId="0" applyFont="1" applyBorder="1"/>
    <xf numFmtId="0" fontId="89" fillId="0" borderId="16" xfId="0" applyFont="1" applyBorder="1" applyAlignment="1">
      <alignment horizontal="center"/>
    </xf>
    <xf numFmtId="0" fontId="89" fillId="0" borderId="17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2" xfId="0" applyFont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0" fontId="89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Border="1" applyAlignment="1">
      <alignment horizontal="center" vertical="center" wrapText="1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2" fillId="0" borderId="0" xfId="20955"/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89" fillId="0" borderId="14" xfId="0" applyFont="1" applyBorder="1" applyAlignment="1">
      <alignment horizontal="center" vertical="center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/>
    </xf>
    <xf numFmtId="164" fontId="89" fillId="0" borderId="2" xfId="20956" applyNumberFormat="1" applyFont="1" applyBorder="1"/>
    <xf numFmtId="164" fontId="89" fillId="0" borderId="16" xfId="20956" applyNumberFormat="1" applyFont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92" fontId="3" fillId="0" borderId="0" xfId="0" applyNumberFormat="1" applyFont="1"/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3" fillId="0" borderId="2" xfId="20956" applyNumberFormat="1" applyFont="1" applyBorder="1" applyProtection="1">
      <protection locked="0"/>
    </xf>
    <xf numFmtId="164" fontId="4" fillId="35" borderId="16" xfId="20956" applyNumberFormat="1" applyFont="1" applyFill="1" applyBorder="1" applyAlignment="1">
      <alignment horizontal="center" vertical="center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4" xfId="20956" applyNumberFormat="1" applyFont="1" applyBorder="1" applyProtection="1">
      <protection locked="0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64" fontId="89" fillId="0" borderId="2" xfId="20956" applyNumberFormat="1" applyFont="1" applyBorder="1" applyProtection="1">
      <protection locked="0"/>
    </xf>
    <xf numFmtId="164" fontId="89" fillId="0" borderId="14" xfId="20956" applyNumberFormat="1" applyFont="1" applyBorder="1" applyProtection="1">
      <protection locked="0"/>
    </xf>
    <xf numFmtId="164" fontId="89" fillId="0" borderId="16" xfId="20956" applyNumberFormat="1" applyFont="1" applyBorder="1" applyProtection="1">
      <protection locked="0"/>
    </xf>
    <xf numFmtId="164" fontId="89" fillId="0" borderId="17" xfId="20956" applyNumberFormat="1" applyFont="1" applyBorder="1" applyProtection="1">
      <protection locked="0"/>
    </xf>
    <xf numFmtId="0" fontId="89" fillId="0" borderId="13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0" fontId="89" fillId="0" borderId="0" xfId="0" applyFont="1" applyAlignment="1">
      <alignment horizontal="left" indent="2"/>
    </xf>
    <xf numFmtId="0" fontId="90" fillId="0" borderId="9" xfId="0" applyFont="1" applyBorder="1" applyAlignment="1">
      <alignment horizontal="left" vertical="center"/>
    </xf>
    <xf numFmtId="164" fontId="89" fillId="0" borderId="2" xfId="20956" applyNumberFormat="1" applyFont="1" applyBorder="1" applyAlignment="1" applyProtection="1">
      <alignment vertical="center" wrapText="1"/>
      <protection locked="0"/>
    </xf>
    <xf numFmtId="164" fontId="89" fillId="0" borderId="14" xfId="20956" applyNumberFormat="1" applyFont="1" applyBorder="1" applyAlignment="1" applyProtection="1">
      <alignment vertical="center" wrapText="1"/>
      <protection locked="0"/>
    </xf>
    <xf numFmtId="164" fontId="89" fillId="35" borderId="2" xfId="20956" applyNumberFormat="1" applyFont="1" applyFill="1" applyBorder="1" applyAlignment="1">
      <alignment vertical="center" wrapText="1"/>
    </xf>
    <xf numFmtId="164" fontId="89" fillId="35" borderId="14" xfId="20956" applyNumberFormat="1" applyFont="1" applyFill="1" applyBorder="1" applyAlignment="1">
      <alignment vertical="center" wrapText="1"/>
    </xf>
    <xf numFmtId="164" fontId="89" fillId="0" borderId="2" xfId="20956" applyNumberFormat="1" applyFont="1" applyBorder="1" applyAlignment="1" applyProtection="1">
      <alignment horizontal="center" vertical="center" wrapText="1"/>
      <protection locked="0"/>
    </xf>
    <xf numFmtId="164" fontId="89" fillId="0" borderId="14" xfId="20956" applyNumberFormat="1" applyFont="1" applyBorder="1" applyAlignment="1" applyProtection="1">
      <alignment horizontal="center" vertical="center" wrapText="1"/>
      <protection locked="0"/>
    </xf>
    <xf numFmtId="164" fontId="89" fillId="35" borderId="2" xfId="20956" applyNumberFormat="1" applyFont="1" applyFill="1" applyBorder="1" applyAlignment="1">
      <alignment horizontal="right" vertical="center" wrapText="1"/>
    </xf>
    <xf numFmtId="164" fontId="89" fillId="35" borderId="14" xfId="20956" applyNumberFormat="1" applyFont="1" applyFill="1" applyBorder="1" applyAlignment="1">
      <alignment horizontal="right" vertical="center" wrapText="1"/>
    </xf>
    <xf numFmtId="164" fontId="89" fillId="35" borderId="16" xfId="20956" applyNumberFormat="1" applyFont="1" applyFill="1" applyBorder="1" applyAlignment="1">
      <alignment horizontal="right" vertical="center" wrapText="1"/>
    </xf>
    <xf numFmtId="164" fontId="89" fillId="35" borderId="17" xfId="20956" applyNumberFormat="1" applyFont="1" applyFill="1" applyBorder="1" applyAlignment="1">
      <alignment horizontal="right" vertical="center" wrapText="1"/>
    </xf>
    <xf numFmtId="164" fontId="89" fillId="0" borderId="0" xfId="0" applyNumberFormat="1" applyFont="1"/>
    <xf numFmtId="164" fontId="89" fillId="35" borderId="8" xfId="20956" applyNumberFormat="1" applyFont="1" applyFill="1" applyBorder="1" applyAlignment="1">
      <alignment horizontal="right" vertical="center" wrapText="1"/>
    </xf>
    <xf numFmtId="164" fontId="89" fillId="0" borderId="8" xfId="20956" applyNumberFormat="1" applyFont="1" applyBorder="1" applyAlignment="1" applyProtection="1">
      <alignment horizontal="center" vertical="center" wrapText="1"/>
      <protection locked="0"/>
    </xf>
    <xf numFmtId="164" fontId="89" fillId="35" borderId="16" xfId="20956" applyNumberFormat="1" applyFont="1" applyFill="1" applyBorder="1" applyAlignment="1">
      <alignment vertical="center" wrapText="1"/>
    </xf>
    <xf numFmtId="164" fontId="89" fillId="35" borderId="17" xfId="20956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192" fontId="89" fillId="3" borderId="14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164" fontId="3" fillId="0" borderId="0" xfId="0" applyNumberFormat="1" applyFont="1"/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48A54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FSA/FSA-SGSP/CGP/temp/3.%20&#4330;&#4309;&#4314;&#4312;&#4314;&#4308;&#4305;&#4308;&#4305;&#4312;%20&#4320;&#4308;&#4306;&#4323;&#4314;&#4304;&#4330;&#4312;&#4308;&#4305;&#4328;&#4312;/5.%20Pillar%203/Bank%20questions/1%20Consolidated%20Q&amp;A.xlsx" TargetMode="External"/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Technical"/>
      <sheetName val="Ratin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workbookViewId="0"/>
  </sheetViews>
  <sheetFormatPr defaultRowHeight="15"/>
  <cols>
    <col min="1" max="1" width="9.7109375" style="19" bestFit="1" customWidth="1"/>
    <col min="2" max="2" width="128.7109375" bestFit="1" customWidth="1"/>
    <col min="3" max="3" width="39.42578125" customWidth="1"/>
  </cols>
  <sheetData>
    <row r="1" spans="1:3" ht="15.75">
      <c r="A1" s="17" t="s">
        <v>18</v>
      </c>
      <c r="B1" s="26" t="s">
        <v>20</v>
      </c>
      <c r="C1" s="13"/>
    </row>
    <row r="2" spans="1:3">
      <c r="A2" s="18">
        <v>20</v>
      </c>
      <c r="B2" s="14" t="s">
        <v>22</v>
      </c>
      <c r="C2" s="7"/>
    </row>
    <row r="3" spans="1:3">
      <c r="A3" s="18">
        <v>21</v>
      </c>
      <c r="B3" s="14" t="s">
        <v>19</v>
      </c>
    </row>
    <row r="4" spans="1:3">
      <c r="A4" s="18">
        <v>22</v>
      </c>
      <c r="B4" s="14" t="s">
        <v>21</v>
      </c>
    </row>
    <row r="5" spans="1:3">
      <c r="A5" s="18">
        <v>23</v>
      </c>
      <c r="B5" s="14" t="s">
        <v>23</v>
      </c>
    </row>
    <row r="6" spans="1:3">
      <c r="A6" s="18">
        <v>24</v>
      </c>
      <c r="B6" s="14" t="s">
        <v>24</v>
      </c>
      <c r="C6" s="1"/>
    </row>
    <row r="7" spans="1:3">
      <c r="A7" s="18">
        <v>25</v>
      </c>
      <c r="B7" s="14" t="s">
        <v>25</v>
      </c>
    </row>
    <row r="8" spans="1:3">
      <c r="A8" s="18">
        <v>26</v>
      </c>
      <c r="B8" s="14" t="s">
        <v>100</v>
      </c>
    </row>
    <row r="9" spans="1:3">
      <c r="A9" s="18">
        <v>27</v>
      </c>
      <c r="B9" s="14" t="s">
        <v>26</v>
      </c>
    </row>
    <row r="10" spans="1:3">
      <c r="C10" s="13"/>
    </row>
    <row r="11" spans="1:3" ht="30">
      <c r="B11" s="116" t="s">
        <v>118</v>
      </c>
      <c r="C11" s="13"/>
    </row>
    <row r="14" spans="1:3">
      <c r="B14" s="6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J50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B1" sqref="B1"/>
    </sheetView>
  </sheetViews>
  <sheetFormatPr defaultColWidth="9.140625" defaultRowHeight="12.75"/>
  <cols>
    <col min="1" max="1" width="10.5703125" style="1" bestFit="1" customWidth="1"/>
    <col min="2" max="2" width="28" style="1" customWidth="1"/>
    <col min="3" max="3" width="29.7109375" style="1" customWidth="1"/>
    <col min="4" max="4" width="38.5703125" style="1" customWidth="1"/>
    <col min="5" max="5" width="13.28515625" style="1" customWidth="1"/>
    <col min="6" max="16384" width="9.140625" style="1"/>
  </cols>
  <sheetData>
    <row r="1" spans="1:10" ht="15">
      <c r="A1" s="2" t="s">
        <v>27</v>
      </c>
      <c r="B1" s="125" t="s">
        <v>159</v>
      </c>
    </row>
    <row r="2" spans="1:10" s="2" customFormat="1" ht="15.75" customHeight="1">
      <c r="A2" s="2" t="s">
        <v>28</v>
      </c>
      <c r="B2" s="126">
        <v>46022</v>
      </c>
    </row>
    <row r="3" spans="1:10">
      <c r="C3" s="7"/>
      <c r="D3" s="7"/>
      <c r="E3" s="4"/>
    </row>
    <row r="4" spans="1:10" ht="13.5" thickBot="1">
      <c r="A4" s="20" t="s">
        <v>115</v>
      </c>
      <c r="B4" s="159" t="s">
        <v>22</v>
      </c>
      <c r="C4" s="160"/>
      <c r="D4" s="7"/>
      <c r="E4" s="4"/>
    </row>
    <row r="5" spans="1:10">
      <c r="A5" s="21"/>
      <c r="B5" s="10" t="s">
        <v>0</v>
      </c>
      <c r="C5" s="11" t="s">
        <v>1</v>
      </c>
      <c r="D5" s="12" t="s">
        <v>2</v>
      </c>
      <c r="E5" s="10" t="s">
        <v>3</v>
      </c>
    </row>
    <row r="6" spans="1:10" ht="16.899999999999999" customHeight="1">
      <c r="A6" s="161"/>
      <c r="B6" s="162" t="s">
        <v>64</v>
      </c>
      <c r="C6" s="163" t="s">
        <v>65</v>
      </c>
      <c r="D6" s="163" t="s">
        <v>66</v>
      </c>
      <c r="E6" s="163" t="s">
        <v>67</v>
      </c>
    </row>
    <row r="7" spans="1:10" ht="14.45" customHeight="1">
      <c r="A7" s="161"/>
      <c r="B7" s="162"/>
      <c r="C7" s="164"/>
      <c r="D7" s="164"/>
      <c r="E7" s="164"/>
    </row>
    <row r="8" spans="1:10">
      <c r="A8" s="161"/>
      <c r="B8" s="162"/>
      <c r="C8" s="165"/>
      <c r="D8" s="165"/>
      <c r="E8" s="165"/>
    </row>
    <row r="9" spans="1:10">
      <c r="A9" s="22"/>
      <c r="B9" s="23" t="s">
        <v>119</v>
      </c>
      <c r="C9" s="128">
        <v>374309280.32077968</v>
      </c>
      <c r="D9" s="128">
        <v>373762487.48077965</v>
      </c>
      <c r="E9" s="129"/>
      <c r="G9" s="189"/>
      <c r="H9" s="189"/>
      <c r="I9" s="127"/>
      <c r="J9" s="127"/>
    </row>
    <row r="10" spans="1:10" ht="25.5">
      <c r="A10" s="22"/>
      <c r="B10" s="24" t="s">
        <v>120</v>
      </c>
      <c r="C10" s="128">
        <v>262970581.20164979</v>
      </c>
      <c r="D10" s="128">
        <v>261727061.41164979</v>
      </c>
      <c r="E10" s="129"/>
      <c r="G10" s="189"/>
      <c r="H10" s="189"/>
      <c r="I10" s="127"/>
      <c r="J10" s="127"/>
    </row>
    <row r="11" spans="1:10">
      <c r="A11" s="22"/>
      <c r="B11" s="23" t="s">
        <v>121</v>
      </c>
      <c r="C11" s="128">
        <v>1148400695.6217217</v>
      </c>
      <c r="D11" s="128">
        <v>1148400695.6217217</v>
      </c>
      <c r="E11" s="129"/>
      <c r="G11" s="189"/>
      <c r="H11" s="189"/>
      <c r="I11" s="127"/>
      <c r="J11" s="127"/>
    </row>
    <row r="12" spans="1:10">
      <c r="A12" s="22"/>
      <c r="B12" s="23" t="s">
        <v>122</v>
      </c>
      <c r="C12" s="128">
        <v>76561259.817993954</v>
      </c>
      <c r="D12" s="128">
        <v>76348534.817993954</v>
      </c>
      <c r="E12" s="129"/>
      <c r="G12" s="189"/>
      <c r="H12" s="189"/>
      <c r="I12" s="127"/>
      <c r="J12" s="127"/>
    </row>
    <row r="13" spans="1:10">
      <c r="A13" s="22"/>
      <c r="B13" s="25" t="s">
        <v>123</v>
      </c>
      <c r="C13" s="128">
        <v>0</v>
      </c>
      <c r="D13" s="128">
        <v>9527300</v>
      </c>
      <c r="E13" s="129"/>
      <c r="G13" s="189"/>
      <c r="H13" s="189"/>
      <c r="I13" s="127"/>
      <c r="J13" s="127"/>
    </row>
    <row r="14" spans="1:10">
      <c r="A14" s="22"/>
      <c r="B14" s="25" t="s">
        <v>124</v>
      </c>
      <c r="C14" s="128">
        <v>15028451.960000001</v>
      </c>
      <c r="D14" s="128">
        <v>14967718.060000001</v>
      </c>
      <c r="E14" s="129"/>
      <c r="G14" s="189"/>
      <c r="H14" s="189"/>
      <c r="I14" s="127"/>
      <c r="J14" s="127"/>
    </row>
    <row r="15" spans="1:10">
      <c r="A15" s="22"/>
      <c r="B15" s="25" t="s">
        <v>125</v>
      </c>
      <c r="C15" s="128">
        <v>8579525.7173691615</v>
      </c>
      <c r="D15" s="128">
        <v>8231844.7173691625</v>
      </c>
      <c r="E15" s="129"/>
      <c r="G15" s="189"/>
      <c r="H15" s="189"/>
      <c r="I15" s="127"/>
      <c r="J15" s="127"/>
    </row>
    <row r="16" spans="1:10">
      <c r="A16" s="22"/>
      <c r="B16" s="25" t="s">
        <v>126</v>
      </c>
      <c r="C16" s="128">
        <v>16172916.49</v>
      </c>
      <c r="D16" s="128">
        <v>16171496.49</v>
      </c>
      <c r="E16" s="129"/>
      <c r="G16" s="189"/>
      <c r="H16" s="189"/>
      <c r="I16" s="127"/>
      <c r="J16" s="127"/>
    </row>
    <row r="17" spans="1:10">
      <c r="A17" s="22"/>
      <c r="B17" s="25" t="s">
        <v>128</v>
      </c>
      <c r="C17" s="128">
        <v>5726275.6251918497</v>
      </c>
      <c r="D17" s="128">
        <v>5726275.6251918497</v>
      </c>
      <c r="E17" s="129"/>
      <c r="G17" s="189"/>
      <c r="H17" s="189"/>
      <c r="I17" s="127"/>
      <c r="J17" s="127"/>
    </row>
    <row r="18" spans="1:10">
      <c r="A18" s="22"/>
      <c r="B18" s="1" t="s">
        <v>127</v>
      </c>
      <c r="C18" s="128">
        <v>0</v>
      </c>
      <c r="D18" s="128">
        <v>0</v>
      </c>
      <c r="E18" s="129"/>
      <c r="G18" s="189"/>
      <c r="H18" s="189"/>
      <c r="I18" s="127"/>
      <c r="J18" s="127"/>
    </row>
    <row r="19" spans="1:10">
      <c r="A19" s="22"/>
      <c r="B19" s="25" t="s">
        <v>129</v>
      </c>
      <c r="C19" s="128">
        <v>5282098</v>
      </c>
      <c r="D19" s="128">
        <v>0</v>
      </c>
      <c r="E19" s="129"/>
      <c r="G19" s="189"/>
      <c r="H19" s="189"/>
      <c r="I19" s="127"/>
      <c r="J19" s="127"/>
    </row>
    <row r="20" spans="1:10">
      <c r="A20" s="22"/>
      <c r="B20" s="25" t="s">
        <v>130</v>
      </c>
      <c r="C20" s="128">
        <v>49653687.499239214</v>
      </c>
      <c r="D20" s="128">
        <v>49357611.043274209</v>
      </c>
      <c r="E20" s="129"/>
      <c r="G20" s="189"/>
      <c r="H20" s="189"/>
      <c r="I20" s="127"/>
      <c r="J20" s="127"/>
    </row>
    <row r="21" spans="1:10" ht="13.5" thickBot="1">
      <c r="A21" s="9"/>
      <c r="B21" s="15" t="s">
        <v>69</v>
      </c>
      <c r="C21" s="130">
        <f>SUM(C9:C20)</f>
        <v>1962684772.2539454</v>
      </c>
      <c r="D21" s="130">
        <f>SUM(D9:D20)</f>
        <v>1964221025.2679801</v>
      </c>
      <c r="E21" s="130">
        <f>SUM(E9:E20)</f>
        <v>0</v>
      </c>
      <c r="G21" s="189"/>
      <c r="H21" s="189"/>
      <c r="I21" s="127"/>
      <c r="J21" s="127"/>
    </row>
    <row r="22" spans="1:10">
      <c r="A22" s="8"/>
      <c r="B22" s="10" t="s">
        <v>0</v>
      </c>
      <c r="C22" s="11" t="s">
        <v>1</v>
      </c>
      <c r="D22" s="12" t="s">
        <v>2</v>
      </c>
      <c r="E22" s="10" t="s">
        <v>3</v>
      </c>
      <c r="G22" s="189"/>
      <c r="H22" s="189"/>
    </row>
    <row r="23" spans="1:10" ht="14.45" customHeight="1">
      <c r="A23" s="161"/>
      <c r="B23" s="163" t="s">
        <v>70</v>
      </c>
      <c r="C23" s="158" t="s">
        <v>65</v>
      </c>
      <c r="D23" s="158" t="s">
        <v>66</v>
      </c>
      <c r="E23" s="163" t="s">
        <v>67</v>
      </c>
      <c r="G23" s="189"/>
      <c r="H23" s="189"/>
    </row>
    <row r="24" spans="1:10" ht="14.45" customHeight="1">
      <c r="A24" s="161"/>
      <c r="B24" s="164"/>
      <c r="C24" s="158"/>
      <c r="D24" s="158"/>
      <c r="E24" s="164"/>
      <c r="G24" s="189"/>
      <c r="H24" s="189"/>
    </row>
    <row r="25" spans="1:10">
      <c r="A25" s="161"/>
      <c r="B25" s="165"/>
      <c r="C25" s="158"/>
      <c r="D25" s="158"/>
      <c r="E25" s="165"/>
      <c r="G25" s="189"/>
      <c r="H25" s="189"/>
    </row>
    <row r="26" spans="1:10">
      <c r="A26" s="5"/>
      <c r="B26" s="25" t="s">
        <v>131</v>
      </c>
      <c r="C26" s="128">
        <v>95574.92</v>
      </c>
      <c r="D26" s="128">
        <v>95574.92</v>
      </c>
      <c r="E26" s="131"/>
      <c r="G26" s="189"/>
      <c r="H26" s="189"/>
      <c r="I26" s="127"/>
      <c r="J26" s="127"/>
    </row>
    <row r="27" spans="1:10">
      <c r="A27" s="5"/>
      <c r="B27" s="25" t="s">
        <v>132</v>
      </c>
      <c r="C27" s="128">
        <v>1357194222.9324017</v>
      </c>
      <c r="D27" s="128">
        <v>1374456149.9021997</v>
      </c>
      <c r="E27" s="129"/>
      <c r="G27" s="189"/>
      <c r="H27" s="189"/>
      <c r="I27" s="127"/>
      <c r="J27" s="127"/>
    </row>
    <row r="28" spans="1:10">
      <c r="A28" s="5"/>
      <c r="B28" s="25" t="s">
        <v>133</v>
      </c>
      <c r="C28" s="128">
        <v>0</v>
      </c>
      <c r="D28" s="128">
        <v>0</v>
      </c>
      <c r="E28" s="129"/>
      <c r="G28" s="189"/>
      <c r="H28" s="189"/>
      <c r="I28" s="127"/>
      <c r="J28" s="127"/>
    </row>
    <row r="29" spans="1:10">
      <c r="A29" s="5"/>
      <c r="B29" s="25" t="s">
        <v>134</v>
      </c>
      <c r="C29" s="128">
        <v>2766246.6581822932</v>
      </c>
      <c r="D29" s="128">
        <v>2717246.6581822932</v>
      </c>
      <c r="E29" s="129"/>
      <c r="G29" s="189"/>
      <c r="H29" s="189"/>
      <c r="I29" s="127"/>
      <c r="J29" s="127"/>
    </row>
    <row r="30" spans="1:10">
      <c r="A30" s="5"/>
      <c r="B30" s="25" t="s">
        <v>135</v>
      </c>
      <c r="C30" s="128">
        <v>9027610.5120223798</v>
      </c>
      <c r="D30" s="128">
        <v>8634733.5120223798</v>
      </c>
      <c r="E30" s="129"/>
      <c r="G30" s="189"/>
      <c r="H30" s="189"/>
      <c r="I30" s="127"/>
      <c r="J30" s="127"/>
    </row>
    <row r="31" spans="1:10">
      <c r="A31" s="5"/>
      <c r="B31" s="25" t="s">
        <v>136</v>
      </c>
      <c r="C31" s="128">
        <v>6796480</v>
      </c>
      <c r="D31" s="128">
        <v>0</v>
      </c>
      <c r="E31" s="129"/>
      <c r="G31" s="189"/>
      <c r="H31" s="189"/>
      <c r="I31" s="127"/>
      <c r="J31" s="127"/>
    </row>
    <row r="32" spans="1:10">
      <c r="A32" s="5"/>
      <c r="B32" s="25" t="s">
        <v>137</v>
      </c>
      <c r="C32" s="128">
        <v>0</v>
      </c>
      <c r="D32" s="128">
        <v>0</v>
      </c>
      <c r="E32" s="129"/>
      <c r="G32" s="189"/>
      <c r="H32" s="189"/>
      <c r="I32" s="127"/>
      <c r="J32" s="127"/>
    </row>
    <row r="33" spans="1:10">
      <c r="A33" s="5"/>
      <c r="B33" s="25" t="s">
        <v>138</v>
      </c>
      <c r="C33" s="128">
        <v>403747.37389615178</v>
      </c>
      <c r="D33" s="128">
        <v>403747.37389615178</v>
      </c>
      <c r="E33" s="129"/>
      <c r="G33" s="189"/>
      <c r="H33" s="189"/>
      <c r="I33" s="127"/>
      <c r="J33" s="127"/>
    </row>
    <row r="34" spans="1:10">
      <c r="A34" s="5"/>
      <c r="B34" s="25" t="s">
        <v>139</v>
      </c>
      <c r="C34" s="128">
        <v>81280608.330000013</v>
      </c>
      <c r="D34" s="128">
        <v>81280608.330000013</v>
      </c>
      <c r="E34" s="129"/>
      <c r="G34" s="189"/>
      <c r="H34" s="189"/>
      <c r="I34" s="127"/>
      <c r="J34" s="127"/>
    </row>
    <row r="35" spans="1:10">
      <c r="A35" s="5"/>
      <c r="B35" s="25" t="s">
        <v>140</v>
      </c>
      <c r="C35" s="128">
        <v>11993240.99188</v>
      </c>
      <c r="D35" s="128">
        <v>11977856.471100004</v>
      </c>
      <c r="E35" s="129"/>
      <c r="G35" s="189"/>
      <c r="H35" s="189"/>
      <c r="I35" s="127"/>
      <c r="J35" s="127"/>
    </row>
    <row r="36" spans="1:10" ht="13.5" thickBot="1">
      <c r="A36" s="9"/>
      <c r="B36" s="16" t="s">
        <v>71</v>
      </c>
      <c r="C36" s="130">
        <f>SUM(C26:C35)</f>
        <v>1469557731.7183826</v>
      </c>
      <c r="D36" s="130">
        <f t="shared" ref="D36:E36" si="0">SUM(D26:D35)</f>
        <v>1479565917.1674008</v>
      </c>
      <c r="E36" s="130">
        <f t="shared" si="0"/>
        <v>0</v>
      </c>
      <c r="G36" s="189"/>
      <c r="H36" s="189"/>
      <c r="I36" s="127"/>
      <c r="J36" s="127"/>
    </row>
    <row r="37" spans="1:10">
      <c r="A37" s="8"/>
      <c r="B37" s="10" t="s">
        <v>0</v>
      </c>
      <c r="C37" s="11" t="s">
        <v>1</v>
      </c>
      <c r="D37" s="12" t="s">
        <v>2</v>
      </c>
      <c r="E37" s="10" t="s">
        <v>3</v>
      </c>
      <c r="G37" s="189"/>
      <c r="H37" s="189"/>
    </row>
    <row r="38" spans="1:10" ht="40.15" customHeight="1">
      <c r="A38" s="161"/>
      <c r="B38" s="163" t="s">
        <v>72</v>
      </c>
      <c r="C38" s="158" t="s">
        <v>65</v>
      </c>
      <c r="D38" s="158" t="s">
        <v>66</v>
      </c>
      <c r="E38" s="158" t="s">
        <v>67</v>
      </c>
      <c r="G38" s="189"/>
      <c r="H38" s="189"/>
    </row>
    <row r="39" spans="1:10" ht="13.9" customHeight="1">
      <c r="A39" s="161"/>
      <c r="B39" s="164"/>
      <c r="C39" s="158"/>
      <c r="D39" s="158"/>
      <c r="E39" s="158"/>
      <c r="G39" s="189"/>
      <c r="H39" s="189"/>
    </row>
    <row r="40" spans="1:10">
      <c r="A40" s="161"/>
      <c r="B40" s="165"/>
      <c r="C40" s="158"/>
      <c r="D40" s="158"/>
      <c r="E40" s="158"/>
      <c r="G40" s="189"/>
      <c r="H40" s="189"/>
    </row>
    <row r="41" spans="1:10">
      <c r="A41" s="5"/>
      <c r="B41" s="25" t="s">
        <v>141</v>
      </c>
      <c r="C41" s="128">
        <v>114430000</v>
      </c>
      <c r="D41" s="128">
        <v>114430000</v>
      </c>
      <c r="E41" s="131"/>
      <c r="G41" s="189"/>
      <c r="H41" s="189"/>
      <c r="I41" s="127"/>
      <c r="J41" s="127"/>
    </row>
    <row r="42" spans="1:10">
      <c r="A42" s="5"/>
      <c r="B42" s="25" t="s">
        <v>142</v>
      </c>
      <c r="C42" s="128">
        <v>23845348.34</v>
      </c>
      <c r="D42" s="128">
        <v>23845348.34</v>
      </c>
      <c r="E42" s="132"/>
      <c r="G42" s="189"/>
      <c r="H42" s="189"/>
      <c r="I42" s="127"/>
      <c r="J42" s="127"/>
    </row>
    <row r="43" spans="1:10">
      <c r="A43" s="5"/>
      <c r="B43" s="25" t="s">
        <v>143</v>
      </c>
      <c r="C43" s="128">
        <v>353362439.38663918</v>
      </c>
      <c r="D43" s="128">
        <v>346379759.76057982</v>
      </c>
      <c r="E43" s="132"/>
      <c r="G43" s="189"/>
      <c r="H43" s="189"/>
      <c r="I43" s="127"/>
      <c r="J43" s="127"/>
    </row>
    <row r="44" spans="1:10">
      <c r="A44" s="5"/>
      <c r="B44" s="25" t="s">
        <v>144</v>
      </c>
      <c r="C44" s="128">
        <v>1489253.8100570391</v>
      </c>
      <c r="D44" s="128">
        <v>0</v>
      </c>
      <c r="E44" s="129"/>
      <c r="G44" s="189"/>
      <c r="H44" s="189"/>
      <c r="I44" s="127"/>
      <c r="J44" s="127"/>
    </row>
    <row r="45" spans="1:10" ht="13.5" thickBot="1">
      <c r="A45" s="9"/>
      <c r="B45" s="115" t="s">
        <v>73</v>
      </c>
      <c r="C45" s="130">
        <f>SUM(C41:C44)</f>
        <v>493127041.5366962</v>
      </c>
      <c r="D45" s="130">
        <f>SUM(D41:D44)</f>
        <v>484655108.10057986</v>
      </c>
      <c r="E45" s="130">
        <f>SUM(E41:E44)</f>
        <v>0</v>
      </c>
      <c r="G45" s="189"/>
      <c r="H45" s="189"/>
      <c r="I45" s="127"/>
      <c r="J45" s="127"/>
    </row>
    <row r="48" spans="1:10" s="3" customFormat="1"/>
    <row r="49" s="3" customFormat="1"/>
    <row r="50" s="3" customFormat="1"/>
  </sheetData>
  <mergeCells count="16">
    <mergeCell ref="D38:D40"/>
    <mergeCell ref="E38:E40"/>
    <mergeCell ref="B4:C4"/>
    <mergeCell ref="A6:A8"/>
    <mergeCell ref="A23:A25"/>
    <mergeCell ref="A38:A40"/>
    <mergeCell ref="B6:B8"/>
    <mergeCell ref="C6:C8"/>
    <mergeCell ref="B38:B40"/>
    <mergeCell ref="C38:C40"/>
    <mergeCell ref="D6:D8"/>
    <mergeCell ref="E6:E8"/>
    <mergeCell ref="B23:B25"/>
    <mergeCell ref="C23:C25"/>
    <mergeCell ref="D23:D25"/>
    <mergeCell ref="E23:E25"/>
  </mergeCells>
  <pageMargins left="0.7" right="0.7" top="0.75" bottom="0.75" header="0.3" footer="0.3"/>
  <pageSetup paperSize="9" scale="76" orientation="landscape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14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5703125" style="28" bestFit="1" customWidth="1"/>
    <col min="2" max="2" width="39" style="28" customWidth="1"/>
    <col min="3" max="3" width="20.85546875" style="28" customWidth="1"/>
    <col min="4" max="5" width="14.5703125" style="28" bestFit="1" customWidth="1"/>
    <col min="6" max="6" width="21.7109375" style="28" customWidth="1"/>
    <col min="7" max="7" width="12" style="28" bestFit="1" customWidth="1"/>
    <col min="8" max="8" width="32.7109375" style="28" bestFit="1" customWidth="1"/>
    <col min="9" max="16384" width="9.140625" style="28"/>
  </cols>
  <sheetData>
    <row r="1" spans="1:8">
      <c r="A1" s="27" t="s">
        <v>27</v>
      </c>
      <c r="B1" s="125" t="str">
        <f>'20. LI3'!$B$1</f>
        <v>Cartu Bank JSC</v>
      </c>
    </row>
    <row r="2" spans="1:8">
      <c r="A2" s="27" t="s">
        <v>28</v>
      </c>
      <c r="B2" s="126">
        <v>46022</v>
      </c>
      <c r="C2" s="27"/>
      <c r="D2" s="27"/>
      <c r="E2" s="27"/>
      <c r="F2" s="27"/>
      <c r="G2" s="27"/>
      <c r="H2" s="27"/>
    </row>
    <row r="3" spans="1:8">
      <c r="A3" s="27"/>
      <c r="B3" s="27"/>
      <c r="C3" s="27"/>
      <c r="D3" s="27"/>
      <c r="E3" s="27"/>
      <c r="F3" s="27"/>
      <c r="G3" s="27"/>
      <c r="H3" s="27"/>
    </row>
    <row r="4" spans="1:8" ht="13.5" thickBot="1">
      <c r="A4" s="29" t="s">
        <v>29</v>
      </c>
      <c r="B4" s="109" t="s">
        <v>19</v>
      </c>
    </row>
    <row r="5" spans="1:8" ht="14.45" customHeight="1">
      <c r="A5" s="172"/>
      <c r="B5" s="166" t="s">
        <v>30</v>
      </c>
      <c r="C5" s="168" t="s">
        <v>31</v>
      </c>
      <c r="D5" s="166" t="s">
        <v>35</v>
      </c>
      <c r="E5" s="166"/>
      <c r="F5" s="166"/>
      <c r="G5" s="166"/>
      <c r="H5" s="170" t="s">
        <v>36</v>
      </c>
    </row>
    <row r="6" spans="1:8" ht="25.5">
      <c r="A6" s="173"/>
      <c r="B6" s="167"/>
      <c r="C6" s="169"/>
      <c r="D6" s="104" t="s">
        <v>32</v>
      </c>
      <c r="E6" s="104" t="s">
        <v>33</v>
      </c>
      <c r="F6" s="104" t="s">
        <v>37</v>
      </c>
      <c r="G6" s="104" t="s">
        <v>38</v>
      </c>
      <c r="H6" s="171"/>
    </row>
    <row r="7" spans="1:8">
      <c r="A7" s="38">
        <v>1</v>
      </c>
      <c r="B7" s="37" t="s">
        <v>145</v>
      </c>
      <c r="C7" s="104" t="s">
        <v>32</v>
      </c>
      <c r="D7" s="37"/>
      <c r="E7" s="37"/>
      <c r="F7" s="36" t="s">
        <v>10</v>
      </c>
      <c r="G7" s="36"/>
      <c r="H7" s="40" t="s">
        <v>146</v>
      </c>
    </row>
    <row r="8" spans="1:8">
      <c r="A8" s="38">
        <v>2</v>
      </c>
      <c r="B8" s="37" t="s">
        <v>147</v>
      </c>
      <c r="C8" s="104" t="s">
        <v>32</v>
      </c>
      <c r="D8" s="37"/>
      <c r="E8" s="37"/>
      <c r="F8" s="36" t="s">
        <v>10</v>
      </c>
      <c r="G8" s="36"/>
      <c r="H8" s="40" t="s">
        <v>148</v>
      </c>
    </row>
    <row r="9" spans="1:8">
      <c r="A9" s="38">
        <v>3</v>
      </c>
      <c r="B9" s="37" t="s">
        <v>149</v>
      </c>
      <c r="C9" s="39" t="s">
        <v>34</v>
      </c>
      <c r="D9" s="37"/>
      <c r="E9" s="37"/>
      <c r="F9" s="36"/>
      <c r="G9" s="36" t="s">
        <v>10</v>
      </c>
      <c r="H9" s="40" t="s">
        <v>150</v>
      </c>
    </row>
    <row r="10" spans="1:8">
      <c r="A10" s="38">
        <v>4</v>
      </c>
      <c r="B10" s="37" t="s">
        <v>151</v>
      </c>
      <c r="C10" s="39" t="s">
        <v>34</v>
      </c>
      <c r="D10" s="37"/>
      <c r="E10" s="37"/>
      <c r="F10" s="36"/>
      <c r="G10" s="36" t="s">
        <v>10</v>
      </c>
      <c r="H10" s="40" t="s">
        <v>152</v>
      </c>
    </row>
    <row r="11" spans="1:8">
      <c r="A11" s="38">
        <v>5</v>
      </c>
      <c r="B11" s="37" t="s">
        <v>153</v>
      </c>
      <c r="C11" s="39" t="s">
        <v>32</v>
      </c>
      <c r="D11" s="37"/>
      <c r="E11" s="37"/>
      <c r="F11" s="36"/>
      <c r="G11" s="36" t="s">
        <v>10</v>
      </c>
      <c r="H11" s="40" t="s">
        <v>154</v>
      </c>
    </row>
    <row r="12" spans="1:8">
      <c r="A12" s="38">
        <v>6</v>
      </c>
      <c r="B12" s="37" t="s">
        <v>155</v>
      </c>
      <c r="C12" s="39" t="s">
        <v>34</v>
      </c>
      <c r="D12" s="37"/>
      <c r="E12" s="37"/>
      <c r="F12" s="36"/>
      <c r="G12" s="36" t="s">
        <v>10</v>
      </c>
      <c r="H12" s="40" t="s">
        <v>156</v>
      </c>
    </row>
    <row r="13" spans="1:8" ht="13.5" thickBot="1">
      <c r="A13" s="41">
        <v>7</v>
      </c>
      <c r="B13" s="42" t="s">
        <v>157</v>
      </c>
      <c r="C13" s="43" t="s">
        <v>32</v>
      </c>
      <c r="D13" s="42"/>
      <c r="E13" s="42"/>
      <c r="F13" s="122"/>
      <c r="G13" s="122" t="s">
        <v>10</v>
      </c>
      <c r="H13" s="44" t="s">
        <v>158</v>
      </c>
    </row>
    <row r="14" spans="1:8">
      <c r="A14" s="2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15"/>
  <sheetViews>
    <sheetView zoomScaleNormal="100" workbookViewId="0">
      <selection activeCell="B1" sqref="B1"/>
    </sheetView>
  </sheetViews>
  <sheetFormatPr defaultColWidth="9.140625" defaultRowHeight="12.75"/>
  <cols>
    <col min="1" max="1" width="8" style="28" customWidth="1"/>
    <col min="2" max="2" width="45.7109375" style="28" bestFit="1" customWidth="1"/>
    <col min="3" max="5" width="10.7109375" style="28" customWidth="1"/>
    <col min="6" max="16384" width="9.140625" style="28"/>
  </cols>
  <sheetData>
    <row r="1" spans="1:5">
      <c r="A1" s="27" t="s">
        <v>27</v>
      </c>
      <c r="B1" s="133" t="str">
        <f>'20. LI3'!$B$1</f>
        <v>Cartu Bank JSC</v>
      </c>
    </row>
    <row r="2" spans="1:5">
      <c r="A2" s="27" t="s">
        <v>28</v>
      </c>
      <c r="B2" s="134">
        <v>46022</v>
      </c>
    </row>
    <row r="4" spans="1:5" ht="13.5" thickBot="1">
      <c r="A4" s="45" t="s">
        <v>74</v>
      </c>
      <c r="B4" s="109" t="s">
        <v>21</v>
      </c>
      <c r="C4" s="46"/>
    </row>
    <row r="5" spans="1:5">
      <c r="A5" s="47"/>
      <c r="B5" s="48"/>
      <c r="C5" s="49" t="s">
        <v>5</v>
      </c>
      <c r="D5" s="49" t="s">
        <v>6</v>
      </c>
      <c r="E5" s="50" t="s">
        <v>7</v>
      </c>
    </row>
    <row r="6" spans="1:5">
      <c r="A6" s="35">
        <v>1</v>
      </c>
      <c r="B6" s="37" t="s">
        <v>75</v>
      </c>
      <c r="C6" s="135">
        <v>517096.53</v>
      </c>
      <c r="D6" s="135">
        <v>303793.48</v>
      </c>
      <c r="E6" s="136">
        <v>308620.87</v>
      </c>
    </row>
    <row r="7" spans="1:5">
      <c r="A7" s="35">
        <v>2</v>
      </c>
      <c r="B7" s="52" t="s">
        <v>76</v>
      </c>
      <c r="C7" s="135">
        <v>478296.39</v>
      </c>
      <c r="D7" s="135">
        <v>272903.63</v>
      </c>
      <c r="E7" s="136">
        <v>291546.07</v>
      </c>
    </row>
    <row r="8" spans="1:5">
      <c r="A8" s="35">
        <v>3</v>
      </c>
      <c r="B8" s="37" t="s">
        <v>77</v>
      </c>
      <c r="C8" s="135">
        <v>6</v>
      </c>
      <c r="D8" s="135">
        <v>7</v>
      </c>
      <c r="E8" s="136">
        <v>4</v>
      </c>
    </row>
    <row r="9" spans="1:5" ht="13.5" thickBot="1">
      <c r="A9" s="33">
        <v>4</v>
      </c>
      <c r="B9" s="42" t="s">
        <v>78</v>
      </c>
      <c r="C9" s="137">
        <v>466790.59</v>
      </c>
      <c r="D9" s="137">
        <v>243133.63</v>
      </c>
      <c r="E9" s="138">
        <v>291546.07</v>
      </c>
    </row>
    <row r="12" spans="1:5">
      <c r="C12" s="153"/>
      <c r="D12" s="153"/>
      <c r="E12" s="153"/>
    </row>
    <row r="13" spans="1:5">
      <c r="C13" s="153"/>
      <c r="D13" s="153"/>
      <c r="E13" s="153"/>
    </row>
    <row r="14" spans="1:5">
      <c r="C14" s="153"/>
      <c r="D14" s="153"/>
      <c r="E14" s="153"/>
    </row>
    <row r="15" spans="1:5">
      <c r="C15" s="153"/>
      <c r="D15" s="153"/>
      <c r="E15" s="15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  <pageSetUpPr fitToPage="1"/>
  </sheetPr>
  <dimension ref="A1:G15"/>
  <sheetViews>
    <sheetView zoomScaleNormal="100" workbookViewId="0">
      <selection activeCell="B1" sqref="B1"/>
    </sheetView>
  </sheetViews>
  <sheetFormatPr defaultColWidth="9.140625" defaultRowHeight="12.75"/>
  <cols>
    <col min="1" max="1" width="8.140625" style="28" customWidth="1"/>
    <col min="2" max="2" width="41.42578125" style="28" bestFit="1" customWidth="1"/>
    <col min="3" max="5" width="13.140625" style="28" customWidth="1"/>
    <col min="6" max="6" width="27.140625" style="28" bestFit="1" customWidth="1"/>
    <col min="7" max="7" width="24.85546875" style="28" bestFit="1" customWidth="1"/>
    <col min="8" max="16384" width="9.140625" style="28"/>
  </cols>
  <sheetData>
    <row r="1" spans="1:7">
      <c r="A1" s="28" t="s">
        <v>27</v>
      </c>
      <c r="B1" s="133" t="str">
        <f>'20. LI3'!$B$1</f>
        <v>Cartu Bank JSC</v>
      </c>
    </row>
    <row r="2" spans="1:7">
      <c r="A2" s="28" t="s">
        <v>28</v>
      </c>
      <c r="B2" s="134">
        <v>46022</v>
      </c>
    </row>
    <row r="4" spans="1:7" ht="13.5" thickBot="1">
      <c r="A4" s="45" t="s">
        <v>39</v>
      </c>
      <c r="B4" s="110" t="s">
        <v>23</v>
      </c>
    </row>
    <row r="5" spans="1:7">
      <c r="A5" s="55"/>
      <c r="B5" s="48"/>
      <c r="C5" s="48" t="s">
        <v>0</v>
      </c>
      <c r="D5" s="48" t="s">
        <v>1</v>
      </c>
      <c r="E5" s="48" t="s">
        <v>2</v>
      </c>
      <c r="F5" s="48" t="s">
        <v>3</v>
      </c>
      <c r="G5" s="56" t="s">
        <v>4</v>
      </c>
    </row>
    <row r="6" spans="1:7" s="140" customFormat="1" ht="38.25">
      <c r="A6" s="139"/>
      <c r="B6" s="36"/>
      <c r="C6" s="36" t="s">
        <v>5</v>
      </c>
      <c r="D6" s="36" t="s">
        <v>6</v>
      </c>
      <c r="E6" s="36" t="s">
        <v>7</v>
      </c>
      <c r="F6" s="107" t="s">
        <v>101</v>
      </c>
      <c r="G6" s="119" t="s">
        <v>102</v>
      </c>
    </row>
    <row r="7" spans="1:7">
      <c r="A7" s="57">
        <v>1</v>
      </c>
      <c r="B7" s="37" t="s">
        <v>40</v>
      </c>
      <c r="C7" s="123">
        <v>83007670.409193113</v>
      </c>
      <c r="D7" s="123">
        <v>75175207.569100082</v>
      </c>
      <c r="E7" s="123">
        <v>68979303.804128706</v>
      </c>
      <c r="F7" s="174"/>
      <c r="G7" s="175"/>
    </row>
    <row r="8" spans="1:7">
      <c r="A8" s="57">
        <v>2</v>
      </c>
      <c r="B8" s="58" t="s">
        <v>41</v>
      </c>
      <c r="C8" s="123">
        <v>15377773.614326024</v>
      </c>
      <c r="D8" s="123">
        <v>29147726.771701805</v>
      </c>
      <c r="E8" s="123">
        <v>20949836.14365916</v>
      </c>
      <c r="F8" s="174"/>
      <c r="G8" s="175"/>
    </row>
    <row r="9" spans="1:7">
      <c r="A9" s="57">
        <v>3</v>
      </c>
      <c r="B9" s="141" t="s">
        <v>107</v>
      </c>
      <c r="C9" s="123">
        <v>9195.85</v>
      </c>
      <c r="D9" s="123">
        <v>1130923.2</v>
      </c>
      <c r="E9" s="123">
        <v>256.11</v>
      </c>
      <c r="F9" s="174"/>
      <c r="G9" s="175"/>
    </row>
    <row r="10" spans="1:7" ht="13.5" thickBot="1">
      <c r="A10" s="59">
        <v>4</v>
      </c>
      <c r="B10" s="60" t="s">
        <v>42</v>
      </c>
      <c r="C10" s="124">
        <f>C7+C8-C9</f>
        <v>98376248.173519149</v>
      </c>
      <c r="D10" s="124">
        <f>D7+D8-D9</f>
        <v>103192011.14080189</v>
      </c>
      <c r="E10" s="124">
        <f>E7+E8-E9</f>
        <v>89928883.837787867</v>
      </c>
      <c r="F10" s="117">
        <f>SUMIF(C10:E10, "&gt;=0",C10:E10)/3</f>
        <v>97165714.384036303</v>
      </c>
      <c r="G10" s="118">
        <f>F10*15%/8%</f>
        <v>182185714.47006807</v>
      </c>
    </row>
    <row r="11" spans="1:7">
      <c r="A11" s="61"/>
    </row>
    <row r="12" spans="1:7">
      <c r="C12" s="153"/>
      <c r="D12" s="153"/>
      <c r="E12" s="153"/>
      <c r="F12" s="153"/>
      <c r="G12" s="153"/>
    </row>
    <row r="13" spans="1:7">
      <c r="C13" s="153"/>
      <c r="D13" s="153"/>
      <c r="E13" s="153"/>
      <c r="F13" s="153"/>
      <c r="G13" s="153"/>
    </row>
    <row r="14" spans="1:7">
      <c r="C14" s="153"/>
      <c r="D14" s="153"/>
      <c r="E14" s="153"/>
      <c r="F14" s="153"/>
      <c r="G14" s="153"/>
    </row>
    <row r="15" spans="1:7">
      <c r="C15" s="153"/>
      <c r="D15" s="153"/>
      <c r="E15" s="153"/>
      <c r="F15" s="153"/>
      <c r="G15" s="153"/>
    </row>
  </sheetData>
  <mergeCells count="1">
    <mergeCell ref="F7:G9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48A54"/>
    <pageSetUpPr fitToPage="1"/>
  </sheetPr>
  <dimension ref="A1:J22"/>
  <sheetViews>
    <sheetView zoomScaleNormal="100" workbookViewId="0"/>
  </sheetViews>
  <sheetFormatPr defaultColWidth="9.140625" defaultRowHeight="12.75"/>
  <cols>
    <col min="1" max="1" width="10.5703125" style="71" bestFit="1" customWidth="1"/>
    <col min="2" max="2" width="16.28515625" style="28" customWidth="1"/>
    <col min="3" max="3" width="45.28515625" style="28" customWidth="1"/>
    <col min="4" max="5" width="20.140625" style="28" customWidth="1"/>
    <col min="6" max="6" width="24.28515625" style="28" customWidth="1"/>
    <col min="7" max="16384" width="9.140625" style="28"/>
  </cols>
  <sheetData>
    <row r="1" spans="1:10">
      <c r="A1" s="27" t="s">
        <v>27</v>
      </c>
      <c r="B1" s="125" t="str">
        <f>'20. LI3'!$B$1</f>
        <v>Cartu Bank JSC</v>
      </c>
    </row>
    <row r="2" spans="1:10">
      <c r="A2" s="27" t="s">
        <v>28</v>
      </c>
      <c r="B2" s="126">
        <v>46022</v>
      </c>
    </row>
    <row r="3" spans="1:10">
      <c r="A3" s="62"/>
    </row>
    <row r="4" spans="1:10" ht="13.5" thickBot="1">
      <c r="A4" s="45" t="s">
        <v>79</v>
      </c>
      <c r="B4" s="180" t="s">
        <v>24</v>
      </c>
      <c r="C4" s="180"/>
      <c r="D4" s="63"/>
      <c r="E4" s="63"/>
      <c r="F4" s="63"/>
    </row>
    <row r="5" spans="1:10">
      <c r="A5" s="64"/>
      <c r="B5" s="65"/>
      <c r="C5" s="65"/>
      <c r="D5" s="66" t="s">
        <v>108</v>
      </c>
      <c r="E5" s="66" t="s">
        <v>80</v>
      </c>
      <c r="F5" s="67" t="s">
        <v>48</v>
      </c>
    </row>
    <row r="6" spans="1:10">
      <c r="A6" s="120">
        <v>1</v>
      </c>
      <c r="B6" s="169" t="s">
        <v>81</v>
      </c>
      <c r="C6" s="68" t="s">
        <v>49</v>
      </c>
      <c r="D6" s="143">
        <v>6</v>
      </c>
      <c r="E6" s="143">
        <v>5</v>
      </c>
      <c r="F6" s="144">
        <v>18</v>
      </c>
      <c r="H6" s="153"/>
      <c r="I6" s="153"/>
      <c r="J6" s="153"/>
    </row>
    <row r="7" spans="1:10">
      <c r="A7" s="120">
        <v>2</v>
      </c>
      <c r="B7" s="176"/>
      <c r="C7" s="68" t="s">
        <v>82</v>
      </c>
      <c r="D7" s="145">
        <f>D8+D10+D12</f>
        <v>1938198.7708000003</v>
      </c>
      <c r="E7" s="145">
        <f>E8+E10+E12</f>
        <v>889687.38059999992</v>
      </c>
      <c r="F7" s="146">
        <f>F8+F10+F12</f>
        <v>3018279.4347000006</v>
      </c>
      <c r="H7" s="153"/>
      <c r="I7" s="153"/>
      <c r="J7" s="153"/>
    </row>
    <row r="8" spans="1:10">
      <c r="A8" s="120">
        <v>3</v>
      </c>
      <c r="B8" s="176"/>
      <c r="C8" s="69" t="s">
        <v>50</v>
      </c>
      <c r="D8" s="143">
        <v>1849336.4500000002</v>
      </c>
      <c r="E8" s="143">
        <v>866989.64999999991</v>
      </c>
      <c r="F8" s="144">
        <v>2881580.9200000004</v>
      </c>
      <c r="H8" s="153"/>
      <c r="I8" s="153"/>
      <c r="J8" s="153"/>
    </row>
    <row r="9" spans="1:10">
      <c r="A9" s="120">
        <v>4</v>
      </c>
      <c r="B9" s="176"/>
      <c r="C9" s="70" t="s">
        <v>83</v>
      </c>
      <c r="D9" s="143"/>
      <c r="E9" s="143"/>
      <c r="F9" s="144"/>
      <c r="H9" s="153"/>
      <c r="I9" s="153"/>
      <c r="J9" s="153"/>
    </row>
    <row r="10" spans="1:10">
      <c r="A10" s="120">
        <v>5</v>
      </c>
      <c r="B10" s="176"/>
      <c r="C10" s="69" t="s">
        <v>84</v>
      </c>
      <c r="D10" s="143"/>
      <c r="E10" s="143"/>
      <c r="F10" s="144"/>
      <c r="H10" s="153"/>
      <c r="I10" s="153"/>
      <c r="J10" s="153"/>
    </row>
    <row r="11" spans="1:10">
      <c r="A11" s="120">
        <v>6</v>
      </c>
      <c r="B11" s="176"/>
      <c r="C11" s="70" t="s">
        <v>85</v>
      </c>
      <c r="D11" s="143"/>
      <c r="E11" s="143"/>
      <c r="F11" s="144"/>
      <c r="H11" s="153"/>
      <c r="I11" s="153"/>
      <c r="J11" s="153"/>
    </row>
    <row r="12" spans="1:10">
      <c r="A12" s="120">
        <v>7</v>
      </c>
      <c r="B12" s="176"/>
      <c r="C12" s="69" t="s">
        <v>86</v>
      </c>
      <c r="D12" s="143">
        <v>88862.320800000001</v>
      </c>
      <c r="E12" s="143">
        <v>22697.730599999999</v>
      </c>
      <c r="F12" s="144">
        <v>136698.5147</v>
      </c>
      <c r="H12" s="153"/>
      <c r="I12" s="153"/>
      <c r="J12" s="153"/>
    </row>
    <row r="13" spans="1:10">
      <c r="A13" s="120">
        <v>8</v>
      </c>
      <c r="B13" s="177"/>
      <c r="C13" s="70" t="s">
        <v>85</v>
      </c>
      <c r="D13" s="143"/>
      <c r="E13" s="143"/>
      <c r="F13" s="144"/>
      <c r="H13" s="153"/>
      <c r="I13" s="153"/>
      <c r="J13" s="153"/>
    </row>
    <row r="14" spans="1:10">
      <c r="A14" s="120">
        <v>9</v>
      </c>
      <c r="B14" s="169" t="s">
        <v>87</v>
      </c>
      <c r="C14" s="68" t="s">
        <v>49</v>
      </c>
      <c r="D14" s="147">
        <v>6</v>
      </c>
      <c r="E14" s="147"/>
      <c r="F14" s="148">
        <v>14</v>
      </c>
      <c r="H14" s="153"/>
      <c r="I14" s="153"/>
      <c r="J14" s="153"/>
    </row>
    <row r="15" spans="1:10">
      <c r="A15" s="120">
        <v>10</v>
      </c>
      <c r="B15" s="176"/>
      <c r="C15" s="68" t="s">
        <v>88</v>
      </c>
      <c r="D15" s="149">
        <f>D16+D18+D20</f>
        <v>669983.56557383214</v>
      </c>
      <c r="E15" s="149">
        <f>E16+E18+E20</f>
        <v>0</v>
      </c>
      <c r="F15" s="150">
        <f>F16+F18+F20</f>
        <v>689065.76454205904</v>
      </c>
      <c r="H15" s="153"/>
      <c r="I15" s="153"/>
      <c r="J15" s="153"/>
    </row>
    <row r="16" spans="1:10">
      <c r="A16" s="120">
        <v>11</v>
      </c>
      <c r="B16" s="176"/>
      <c r="C16" s="69" t="s">
        <v>50</v>
      </c>
      <c r="D16" s="147">
        <v>659784.76071719034</v>
      </c>
      <c r="E16" s="147">
        <v>0</v>
      </c>
      <c r="F16" s="148">
        <v>675554.67111966573</v>
      </c>
      <c r="H16" s="153"/>
      <c r="I16" s="153"/>
      <c r="J16" s="153"/>
    </row>
    <row r="17" spans="1:10">
      <c r="A17" s="120">
        <v>12</v>
      </c>
      <c r="B17" s="176"/>
      <c r="C17" s="70" t="s">
        <v>83</v>
      </c>
      <c r="D17" s="143">
        <v>263913.90428687615</v>
      </c>
      <c r="E17" s="143">
        <v>0</v>
      </c>
      <c r="F17" s="144">
        <v>268385.13244786637</v>
      </c>
      <c r="H17" s="153"/>
      <c r="I17" s="153"/>
      <c r="J17" s="153"/>
    </row>
    <row r="18" spans="1:10">
      <c r="A18" s="120">
        <v>13</v>
      </c>
      <c r="B18" s="176"/>
      <c r="C18" s="69" t="s">
        <v>89</v>
      </c>
      <c r="D18" s="147"/>
      <c r="E18" s="147"/>
      <c r="F18" s="148"/>
      <c r="H18" s="153"/>
      <c r="I18" s="153"/>
      <c r="J18" s="153"/>
    </row>
    <row r="19" spans="1:10">
      <c r="A19" s="120">
        <v>14</v>
      </c>
      <c r="B19" s="176"/>
      <c r="C19" s="70" t="s">
        <v>85</v>
      </c>
      <c r="D19" s="147"/>
      <c r="E19" s="147"/>
      <c r="F19" s="148"/>
      <c r="H19" s="153"/>
      <c r="I19" s="153"/>
      <c r="J19" s="153"/>
    </row>
    <row r="20" spans="1:10">
      <c r="A20" s="120">
        <v>15</v>
      </c>
      <c r="B20" s="176"/>
      <c r="C20" s="69" t="s">
        <v>86</v>
      </c>
      <c r="D20" s="147">
        <v>10198.804856641818</v>
      </c>
      <c r="E20" s="147">
        <v>0</v>
      </c>
      <c r="F20" s="148">
        <v>13511.093422393316</v>
      </c>
      <c r="H20" s="153"/>
      <c r="I20" s="153"/>
      <c r="J20" s="153"/>
    </row>
    <row r="21" spans="1:10">
      <c r="A21" s="120">
        <v>16</v>
      </c>
      <c r="B21" s="177"/>
      <c r="C21" s="70" t="s">
        <v>85</v>
      </c>
      <c r="D21" s="147">
        <v>4079.5219426567282</v>
      </c>
      <c r="E21" s="147">
        <v>0</v>
      </c>
      <c r="F21" s="148">
        <v>5367.7026489573273</v>
      </c>
      <c r="H21" s="153"/>
      <c r="I21" s="153"/>
      <c r="J21" s="153"/>
    </row>
    <row r="22" spans="1:10" ht="13.5" thickBot="1">
      <c r="A22" s="121">
        <v>17</v>
      </c>
      <c r="B22" s="178" t="s">
        <v>90</v>
      </c>
      <c r="C22" s="179"/>
      <c r="D22" s="151">
        <f>D7+D15</f>
        <v>2608182.3363738325</v>
      </c>
      <c r="E22" s="151">
        <f>E7+E15</f>
        <v>889687.38059999992</v>
      </c>
      <c r="F22" s="152">
        <f>F7+F15</f>
        <v>3707345.1992420596</v>
      </c>
      <c r="H22" s="153"/>
      <c r="I22" s="153"/>
      <c r="J22" s="153"/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L20"/>
  <sheetViews>
    <sheetView zoomScaleNormal="100" workbookViewId="0"/>
  </sheetViews>
  <sheetFormatPr defaultColWidth="9.140625" defaultRowHeight="12.75"/>
  <cols>
    <col min="1" max="1" width="18.5703125" style="28" bestFit="1" customWidth="1"/>
    <col min="2" max="2" width="33.5703125" style="28" bestFit="1" customWidth="1"/>
    <col min="3" max="4" width="15.5703125" style="28" bestFit="1" customWidth="1"/>
    <col min="5" max="5" width="21.42578125" style="28" bestFit="1" customWidth="1"/>
    <col min="6" max="6" width="14" style="28" bestFit="1" customWidth="1"/>
    <col min="7" max="7" width="14.7109375" style="28" customWidth="1"/>
    <col min="8" max="8" width="26.42578125" style="28" customWidth="1"/>
    <col min="9" max="9" width="16.140625" style="28" bestFit="1" customWidth="1"/>
    <col min="10" max="10" width="14" style="28" bestFit="1" customWidth="1"/>
    <col min="11" max="11" width="14.7109375" style="28" customWidth="1"/>
    <col min="12" max="12" width="26.85546875" style="28" customWidth="1"/>
    <col min="13" max="16384" width="9.140625" style="28"/>
  </cols>
  <sheetData>
    <row r="1" spans="1:12">
      <c r="A1" s="28" t="s">
        <v>27</v>
      </c>
      <c r="B1" s="133" t="str">
        <f>'20. LI3'!$B$1</f>
        <v>Cartu Bank JSC</v>
      </c>
    </row>
    <row r="2" spans="1:12">
      <c r="A2" s="28" t="s">
        <v>28</v>
      </c>
      <c r="B2" s="134">
        <v>46022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3.5" thickBot="1">
      <c r="A4" s="112" t="s">
        <v>43</v>
      </c>
      <c r="B4" s="63" t="s">
        <v>25</v>
      </c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5.5">
      <c r="A5" s="73"/>
      <c r="B5" s="48"/>
      <c r="C5" s="103" t="s">
        <v>108</v>
      </c>
      <c r="D5" s="103" t="s">
        <v>80</v>
      </c>
      <c r="E5" s="105" t="s">
        <v>48</v>
      </c>
      <c r="F5" s="72"/>
      <c r="G5" s="72"/>
      <c r="H5" s="72"/>
      <c r="I5" s="72"/>
      <c r="J5" s="72"/>
      <c r="K5" s="72"/>
      <c r="L5" s="72"/>
    </row>
    <row r="6" spans="1:12">
      <c r="A6" s="181" t="s">
        <v>44</v>
      </c>
      <c r="B6" s="74" t="s">
        <v>49</v>
      </c>
      <c r="C6" s="32"/>
      <c r="D6" s="32"/>
      <c r="E6" s="51"/>
      <c r="F6" s="72"/>
      <c r="G6" s="72"/>
      <c r="H6" s="72"/>
      <c r="I6" s="72"/>
      <c r="J6" s="72"/>
      <c r="K6" s="72"/>
      <c r="L6" s="72"/>
    </row>
    <row r="7" spans="1:12">
      <c r="A7" s="182"/>
      <c r="B7" s="75" t="s">
        <v>117</v>
      </c>
      <c r="C7" s="32"/>
      <c r="D7" s="32"/>
      <c r="E7" s="51"/>
      <c r="F7" s="72"/>
      <c r="G7" s="72"/>
      <c r="H7" s="72"/>
      <c r="I7" s="72"/>
      <c r="J7" s="72"/>
      <c r="K7" s="72"/>
      <c r="L7" s="72"/>
    </row>
    <row r="8" spans="1:12">
      <c r="A8" s="183" t="s">
        <v>45</v>
      </c>
      <c r="B8" s="74" t="s">
        <v>49</v>
      </c>
      <c r="C8" s="32"/>
      <c r="D8" s="32"/>
      <c r="E8" s="51"/>
      <c r="F8" s="72"/>
      <c r="G8" s="72"/>
      <c r="H8" s="72"/>
      <c r="I8" s="72"/>
      <c r="J8" s="72"/>
      <c r="K8" s="72"/>
      <c r="L8" s="72"/>
    </row>
    <row r="9" spans="1:12">
      <c r="A9" s="183"/>
      <c r="B9" s="75" t="s">
        <v>54</v>
      </c>
      <c r="C9" s="76">
        <f>C10+C11+C12+C13</f>
        <v>0</v>
      </c>
      <c r="D9" s="76">
        <f>D10+D11+D12+D13</f>
        <v>0</v>
      </c>
      <c r="E9" s="113">
        <f>E10+E11+E12+E13</f>
        <v>0</v>
      </c>
      <c r="F9" s="72"/>
      <c r="G9" s="72"/>
      <c r="H9" s="72"/>
      <c r="I9" s="72"/>
      <c r="J9" s="72"/>
      <c r="K9" s="72"/>
      <c r="L9" s="72"/>
    </row>
    <row r="10" spans="1:12">
      <c r="A10" s="183"/>
      <c r="B10" s="77" t="s">
        <v>50</v>
      </c>
      <c r="C10" s="32"/>
      <c r="D10" s="32"/>
      <c r="E10" s="51"/>
      <c r="F10" s="72"/>
      <c r="G10" s="72"/>
      <c r="H10" s="72"/>
      <c r="I10" s="72"/>
      <c r="J10" s="72"/>
      <c r="K10" s="72"/>
      <c r="L10" s="72"/>
    </row>
    <row r="11" spans="1:12">
      <c r="A11" s="183"/>
      <c r="B11" s="77" t="s">
        <v>51</v>
      </c>
      <c r="C11" s="32"/>
      <c r="D11" s="32"/>
      <c r="E11" s="51"/>
      <c r="F11" s="72"/>
      <c r="G11" s="72"/>
      <c r="H11" s="72"/>
      <c r="I11" s="72"/>
      <c r="J11" s="72"/>
      <c r="K11" s="72"/>
      <c r="L11" s="72"/>
    </row>
    <row r="12" spans="1:12">
      <c r="A12" s="183"/>
      <c r="B12" s="77" t="s">
        <v>52</v>
      </c>
      <c r="C12" s="32"/>
      <c r="D12" s="32"/>
      <c r="E12" s="51"/>
      <c r="F12" s="72"/>
      <c r="G12" s="72"/>
      <c r="H12" s="72"/>
      <c r="I12" s="72"/>
      <c r="J12" s="72"/>
      <c r="K12" s="72"/>
      <c r="L12" s="72"/>
    </row>
    <row r="13" spans="1:12">
      <c r="A13" s="183"/>
      <c r="B13" s="77" t="s">
        <v>103</v>
      </c>
      <c r="C13" s="32"/>
      <c r="D13" s="32"/>
      <c r="E13" s="51"/>
      <c r="F13" s="72"/>
      <c r="G13" s="72"/>
      <c r="H13" s="72"/>
      <c r="I13" s="72"/>
      <c r="J13" s="72"/>
      <c r="K13" s="72"/>
      <c r="L13" s="72"/>
    </row>
    <row r="14" spans="1:12">
      <c r="A14" s="183" t="s">
        <v>46</v>
      </c>
      <c r="B14" s="74" t="s">
        <v>49</v>
      </c>
      <c r="C14" s="32"/>
      <c r="D14" s="32"/>
      <c r="E14" s="51"/>
      <c r="F14" s="72"/>
      <c r="G14" s="72"/>
      <c r="H14" s="72"/>
      <c r="I14" s="72"/>
      <c r="J14" s="72"/>
      <c r="K14" s="72"/>
      <c r="L14" s="72"/>
    </row>
    <row r="15" spans="1:12">
      <c r="A15" s="183"/>
      <c r="B15" s="75" t="s">
        <v>54</v>
      </c>
      <c r="C15" s="76">
        <f>C16+C17+C18+C19</f>
        <v>0</v>
      </c>
      <c r="D15" s="76">
        <f>D16+D17+D18+D19</f>
        <v>0</v>
      </c>
      <c r="E15" s="113">
        <f>E16+E17+E18+E19</f>
        <v>0</v>
      </c>
      <c r="F15" s="72"/>
      <c r="G15" s="72"/>
      <c r="H15" s="72"/>
      <c r="I15" s="72"/>
      <c r="J15" s="72"/>
      <c r="K15" s="72"/>
      <c r="L15" s="72"/>
    </row>
    <row r="16" spans="1:12">
      <c r="A16" s="183"/>
      <c r="B16" s="77" t="s">
        <v>50</v>
      </c>
      <c r="C16" s="32"/>
      <c r="D16" s="32"/>
      <c r="E16" s="51"/>
      <c r="F16" s="72"/>
      <c r="G16" s="72"/>
      <c r="H16" s="72"/>
      <c r="I16" s="72"/>
      <c r="J16" s="72"/>
      <c r="K16" s="72"/>
      <c r="L16" s="72"/>
    </row>
    <row r="17" spans="1:12">
      <c r="A17" s="181"/>
      <c r="B17" s="77" t="s">
        <v>51</v>
      </c>
      <c r="C17" s="32"/>
      <c r="D17" s="32"/>
      <c r="E17" s="51"/>
      <c r="F17" s="72"/>
      <c r="G17" s="72"/>
      <c r="H17" s="72"/>
      <c r="I17" s="72"/>
      <c r="J17" s="72"/>
      <c r="K17" s="72"/>
      <c r="L17" s="72"/>
    </row>
    <row r="18" spans="1:12">
      <c r="A18" s="181"/>
      <c r="B18" s="77" t="s">
        <v>52</v>
      </c>
      <c r="C18" s="32"/>
      <c r="D18" s="32"/>
      <c r="E18" s="51"/>
      <c r="F18" s="72"/>
      <c r="G18" s="72"/>
      <c r="H18" s="72"/>
      <c r="I18" s="72"/>
      <c r="J18" s="72"/>
      <c r="K18" s="72"/>
      <c r="L18" s="72"/>
    </row>
    <row r="19" spans="1:12" ht="13.5" thickBot="1">
      <c r="A19" s="184"/>
      <c r="B19" s="114" t="s">
        <v>103</v>
      </c>
      <c r="C19" s="53"/>
      <c r="D19" s="53"/>
      <c r="E19" s="54"/>
      <c r="F19" s="72"/>
      <c r="G19" s="72"/>
      <c r="H19" s="72"/>
      <c r="I19" s="72"/>
      <c r="J19" s="72"/>
      <c r="K19" s="72"/>
      <c r="L19" s="72"/>
    </row>
    <row r="20" spans="1:1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  <pageSetUpPr fitToPage="1"/>
  </sheetPr>
  <dimension ref="A1:J22"/>
  <sheetViews>
    <sheetView zoomScaleNormal="10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.140625" defaultRowHeight="12.75"/>
  <cols>
    <col min="1" max="1" width="10.5703125" style="28" bestFit="1" customWidth="1"/>
    <col min="2" max="2" width="28.5703125" style="28" customWidth="1"/>
    <col min="3" max="3" width="26.7109375" style="28" customWidth="1"/>
    <col min="4" max="4" width="34.85546875" style="28" customWidth="1"/>
    <col min="5" max="5" width="26.7109375" style="28" customWidth="1"/>
    <col min="6" max="6" width="25.5703125" style="28" customWidth="1"/>
    <col min="7" max="7" width="25" style="28" customWidth="1"/>
    <col min="8" max="16384" width="9.140625" style="28"/>
  </cols>
  <sheetData>
    <row r="1" spans="1:10">
      <c r="A1" s="27" t="s">
        <v>27</v>
      </c>
      <c r="B1" s="133" t="str">
        <f>'20. LI3'!$B$1</f>
        <v>Cartu Bank JSC</v>
      </c>
    </row>
    <row r="2" spans="1:10">
      <c r="A2" s="27" t="s">
        <v>28</v>
      </c>
      <c r="B2" s="134">
        <v>46022</v>
      </c>
    </row>
    <row r="3" spans="1:10">
      <c r="B3" s="78"/>
    </row>
    <row r="4" spans="1:10" ht="13.5" thickBot="1">
      <c r="A4" s="45" t="s">
        <v>91</v>
      </c>
      <c r="B4" s="111" t="s">
        <v>100</v>
      </c>
    </row>
    <row r="5" spans="1:10" s="78" customFormat="1">
      <c r="A5" s="79"/>
      <c r="B5" s="30"/>
      <c r="C5" s="80" t="s">
        <v>0</v>
      </c>
      <c r="D5" s="103" t="s">
        <v>1</v>
      </c>
      <c r="E5" s="103" t="s">
        <v>2</v>
      </c>
      <c r="F5" s="103" t="s">
        <v>3</v>
      </c>
      <c r="G5" s="105" t="s">
        <v>4</v>
      </c>
    </row>
    <row r="6" spans="1:10" ht="51">
      <c r="A6" s="81"/>
      <c r="B6" s="82"/>
      <c r="C6" s="83" t="s">
        <v>92</v>
      </c>
      <c r="D6" s="82" t="s">
        <v>93</v>
      </c>
      <c r="E6" s="107" t="s">
        <v>94</v>
      </c>
      <c r="F6" s="107" t="s">
        <v>106</v>
      </c>
      <c r="G6" s="106" t="s">
        <v>95</v>
      </c>
    </row>
    <row r="7" spans="1:10">
      <c r="A7" s="81">
        <v>1</v>
      </c>
      <c r="B7" s="84" t="s">
        <v>108</v>
      </c>
      <c r="C7" s="154">
        <f>SUM(C8:C11)</f>
        <v>267993.42622953287</v>
      </c>
      <c r="D7" s="154">
        <f t="shared" ref="D7:G7" si="0">SUM(D8:D11)</f>
        <v>267993.42622953287</v>
      </c>
      <c r="E7" s="154">
        <f t="shared" si="0"/>
        <v>0</v>
      </c>
      <c r="F7" s="154">
        <f t="shared" si="0"/>
        <v>0</v>
      </c>
      <c r="G7" s="154">
        <f t="shared" si="0"/>
        <v>0</v>
      </c>
      <c r="I7" s="153"/>
      <c r="J7" s="153"/>
    </row>
    <row r="8" spans="1:10">
      <c r="A8" s="81">
        <v>2</v>
      </c>
      <c r="B8" s="85" t="s">
        <v>68</v>
      </c>
      <c r="C8" s="155">
        <v>263913.90428687615</v>
      </c>
      <c r="D8" s="147">
        <v>263913.90428687615</v>
      </c>
      <c r="E8" s="147"/>
      <c r="F8" s="147"/>
      <c r="G8" s="148"/>
      <c r="I8" s="153"/>
      <c r="J8" s="153"/>
    </row>
    <row r="9" spans="1:10">
      <c r="A9" s="81">
        <v>3</v>
      </c>
      <c r="B9" s="85" t="s">
        <v>96</v>
      </c>
      <c r="C9" s="155"/>
      <c r="D9" s="147"/>
      <c r="E9" s="147"/>
      <c r="F9" s="147"/>
      <c r="G9" s="148"/>
      <c r="I9" s="153"/>
      <c r="J9" s="153"/>
    </row>
    <row r="10" spans="1:10">
      <c r="A10" s="81">
        <v>4</v>
      </c>
      <c r="B10" s="86" t="s">
        <v>97</v>
      </c>
      <c r="C10" s="155"/>
      <c r="D10" s="147"/>
      <c r="E10" s="147"/>
      <c r="F10" s="147"/>
      <c r="G10" s="148"/>
      <c r="I10" s="153"/>
      <c r="J10" s="153"/>
    </row>
    <row r="11" spans="1:10">
      <c r="A11" s="81">
        <v>5</v>
      </c>
      <c r="B11" s="85" t="s">
        <v>98</v>
      </c>
      <c r="C11" s="155">
        <v>4079.5219426567282</v>
      </c>
      <c r="D11" s="147">
        <v>4079.5219426567282</v>
      </c>
      <c r="E11" s="147"/>
      <c r="F11" s="147"/>
      <c r="G11" s="148"/>
      <c r="I11" s="153"/>
      <c r="J11" s="153"/>
    </row>
    <row r="12" spans="1:10">
      <c r="A12" s="81">
        <v>6</v>
      </c>
      <c r="B12" s="68" t="s">
        <v>80</v>
      </c>
      <c r="C12" s="145">
        <f>SUM(C13:C16)</f>
        <v>0</v>
      </c>
      <c r="D12" s="145">
        <f>SUM(D13:D16)</f>
        <v>0</v>
      </c>
      <c r="E12" s="145">
        <f>SUM(E13:E16)</f>
        <v>0</v>
      </c>
      <c r="F12" s="145">
        <f>SUM(F13:F16)</f>
        <v>0</v>
      </c>
      <c r="G12" s="146">
        <f>SUM(G13:G16)</f>
        <v>0</v>
      </c>
      <c r="I12" s="153"/>
      <c r="J12" s="153"/>
    </row>
    <row r="13" spans="1:10">
      <c r="A13" s="81">
        <v>7</v>
      </c>
      <c r="B13" s="85" t="s">
        <v>68</v>
      </c>
      <c r="C13" s="143"/>
      <c r="D13" s="143"/>
      <c r="E13" s="143"/>
      <c r="F13" s="143"/>
      <c r="G13" s="144"/>
      <c r="I13" s="153"/>
      <c r="J13" s="153"/>
    </row>
    <row r="14" spans="1:10">
      <c r="A14" s="81">
        <v>8</v>
      </c>
      <c r="B14" s="85" t="s">
        <v>96</v>
      </c>
      <c r="C14" s="143"/>
      <c r="D14" s="143"/>
      <c r="E14" s="143"/>
      <c r="F14" s="143"/>
      <c r="G14" s="144"/>
      <c r="I14" s="153"/>
      <c r="J14" s="153"/>
    </row>
    <row r="15" spans="1:10">
      <c r="A15" s="81">
        <v>9</v>
      </c>
      <c r="B15" s="86" t="s">
        <v>97</v>
      </c>
      <c r="C15" s="143"/>
      <c r="D15" s="143"/>
      <c r="E15" s="143"/>
      <c r="F15" s="143"/>
      <c r="G15" s="144"/>
      <c r="I15" s="153"/>
      <c r="J15" s="153"/>
    </row>
    <row r="16" spans="1:10">
      <c r="A16" s="81">
        <v>10</v>
      </c>
      <c r="B16" s="85" t="s">
        <v>98</v>
      </c>
      <c r="C16" s="143"/>
      <c r="D16" s="143"/>
      <c r="E16" s="143"/>
      <c r="F16" s="143"/>
      <c r="G16" s="144"/>
      <c r="I16" s="153"/>
      <c r="J16" s="153"/>
    </row>
    <row r="17" spans="1:10">
      <c r="A17" s="81">
        <v>11</v>
      </c>
      <c r="B17" s="68" t="s">
        <v>48</v>
      </c>
      <c r="C17" s="145">
        <f>SUM(C18:C21)</f>
        <v>273752.83509682369</v>
      </c>
      <c r="D17" s="145">
        <f>SUM(D18:D21)</f>
        <v>273752.83509682369</v>
      </c>
      <c r="E17" s="145">
        <f>SUM(E18:E21)</f>
        <v>0</v>
      </c>
      <c r="F17" s="145">
        <f>SUM(F18:F21)</f>
        <v>0</v>
      </c>
      <c r="G17" s="146">
        <f>SUM(G18:G21)</f>
        <v>0</v>
      </c>
      <c r="I17" s="153"/>
      <c r="J17" s="153"/>
    </row>
    <row r="18" spans="1:10">
      <c r="A18" s="81">
        <v>12</v>
      </c>
      <c r="B18" s="85" t="s">
        <v>68</v>
      </c>
      <c r="C18" s="143">
        <v>268385.13244786637</v>
      </c>
      <c r="D18" s="143">
        <v>268385.13244786637</v>
      </c>
      <c r="E18" s="143" t="s">
        <v>9</v>
      </c>
      <c r="F18" s="143"/>
      <c r="G18" s="144"/>
      <c r="I18" s="153"/>
      <c r="J18" s="153"/>
    </row>
    <row r="19" spans="1:10">
      <c r="A19" s="81">
        <v>13</v>
      </c>
      <c r="B19" s="85" t="s">
        <v>96</v>
      </c>
      <c r="C19" s="143"/>
      <c r="D19" s="143"/>
      <c r="E19" s="143"/>
      <c r="F19" s="143"/>
      <c r="G19" s="144"/>
      <c r="I19" s="153"/>
      <c r="J19" s="153"/>
    </row>
    <row r="20" spans="1:10">
      <c r="A20" s="81">
        <v>14</v>
      </c>
      <c r="B20" s="86" t="s">
        <v>97</v>
      </c>
      <c r="C20" s="143"/>
      <c r="D20" s="143"/>
      <c r="E20" s="143"/>
      <c r="F20" s="143"/>
      <c r="G20" s="144"/>
      <c r="I20" s="153"/>
      <c r="J20" s="153"/>
    </row>
    <row r="21" spans="1:10">
      <c r="A21" s="81">
        <v>15</v>
      </c>
      <c r="B21" s="85" t="s">
        <v>98</v>
      </c>
      <c r="C21" s="143">
        <v>5367.7026489573273</v>
      </c>
      <c r="D21" s="143">
        <v>5367.7026489573273</v>
      </c>
      <c r="E21" s="143"/>
      <c r="F21" s="143"/>
      <c r="G21" s="144"/>
      <c r="I21" s="153"/>
      <c r="J21" s="153"/>
    </row>
    <row r="22" spans="1:10" ht="13.5" thickBot="1">
      <c r="A22" s="81">
        <v>16</v>
      </c>
      <c r="B22" s="87" t="s">
        <v>99</v>
      </c>
      <c r="C22" s="156">
        <f>C12+C17+C7</f>
        <v>541746.26132635656</v>
      </c>
      <c r="D22" s="156">
        <f>D12+D17+D7</f>
        <v>541746.26132635656</v>
      </c>
      <c r="E22" s="156">
        <f>E12+E17</f>
        <v>0</v>
      </c>
      <c r="F22" s="156">
        <f>F12+F17</f>
        <v>0</v>
      </c>
      <c r="G22" s="157">
        <f>G12+G17</f>
        <v>0</v>
      </c>
      <c r="I22" s="153"/>
      <c r="J22" s="153"/>
    </row>
  </sheetData>
  <pageMargins left="0.7" right="0.7" top="0.75" bottom="0.7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  <pageSetUpPr fitToPage="1"/>
  </sheetPr>
  <dimension ref="A1:R19"/>
  <sheetViews>
    <sheetView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5703125" style="28" bestFit="1" customWidth="1"/>
    <col min="2" max="2" width="24.42578125" style="28" customWidth="1"/>
    <col min="3" max="3" width="15.140625" style="61" customWidth="1"/>
    <col min="4" max="5" width="13.7109375" style="61" customWidth="1"/>
    <col min="6" max="6" width="16.28515625" style="61" customWidth="1"/>
    <col min="7" max="8" width="13.7109375" style="61" customWidth="1"/>
    <col min="9" max="9" width="17.5703125" style="61" customWidth="1"/>
    <col min="10" max="10" width="14.5703125" style="61" customWidth="1"/>
    <col min="11" max="12" width="13.7109375" style="61" customWidth="1"/>
    <col min="13" max="13" width="15" style="61" customWidth="1"/>
    <col min="14" max="15" width="13.7109375" style="61" customWidth="1"/>
    <col min="16" max="17" width="15.7109375" style="61" customWidth="1"/>
    <col min="18" max="18" width="9.140625" style="61"/>
    <col min="19" max="16384" width="9.140625" style="28"/>
  </cols>
  <sheetData>
    <row r="1" spans="1:15">
      <c r="A1" s="28" t="s">
        <v>27</v>
      </c>
      <c r="B1" s="133" t="str">
        <f>'20. LI3'!$B$1</f>
        <v>Cartu Bank JSC</v>
      </c>
    </row>
    <row r="2" spans="1:15">
      <c r="A2" s="28" t="s">
        <v>28</v>
      </c>
      <c r="B2" s="134">
        <v>46022</v>
      </c>
    </row>
    <row r="4" spans="1:15" ht="13.5" thickBot="1">
      <c r="A4" s="45" t="s">
        <v>53</v>
      </c>
      <c r="B4" s="142" t="s">
        <v>26</v>
      </c>
    </row>
    <row r="5" spans="1:15">
      <c r="A5" s="34"/>
      <c r="B5" s="88"/>
      <c r="C5" s="102" t="s">
        <v>0</v>
      </c>
      <c r="D5" s="102" t="s">
        <v>1</v>
      </c>
      <c r="E5" s="102" t="s">
        <v>2</v>
      </c>
      <c r="F5" s="102" t="s">
        <v>3</v>
      </c>
      <c r="G5" s="102" t="s">
        <v>4</v>
      </c>
      <c r="H5" s="102" t="s">
        <v>8</v>
      </c>
      <c r="I5" s="102" t="s">
        <v>12</v>
      </c>
      <c r="J5" s="102" t="s">
        <v>13</v>
      </c>
      <c r="K5" s="102" t="s">
        <v>104</v>
      </c>
      <c r="L5" s="102" t="s">
        <v>14</v>
      </c>
      <c r="M5" s="102" t="s">
        <v>15</v>
      </c>
      <c r="N5" s="102" t="s">
        <v>16</v>
      </c>
      <c r="O5" s="89" t="s">
        <v>17</v>
      </c>
    </row>
    <row r="6" spans="1:15" ht="12.75" customHeight="1">
      <c r="A6" s="35"/>
      <c r="B6" s="37"/>
      <c r="C6" s="185" t="s">
        <v>105</v>
      </c>
      <c r="D6" s="185"/>
      <c r="E6" s="185"/>
      <c r="F6" s="187" t="s">
        <v>56</v>
      </c>
      <c r="G6" s="187"/>
      <c r="H6" s="187"/>
      <c r="I6" s="187"/>
      <c r="J6" s="187"/>
      <c r="K6" s="187"/>
      <c r="L6" s="187"/>
      <c r="M6" s="187" t="s">
        <v>62</v>
      </c>
      <c r="N6" s="187"/>
      <c r="O6" s="186"/>
    </row>
    <row r="7" spans="1:15" ht="15" customHeight="1">
      <c r="A7" s="35"/>
      <c r="B7" s="37"/>
      <c r="C7" s="187" t="s">
        <v>109</v>
      </c>
      <c r="D7" s="187" t="s">
        <v>110</v>
      </c>
      <c r="E7" s="187" t="s">
        <v>55</v>
      </c>
      <c r="F7" s="187" t="s">
        <v>57</v>
      </c>
      <c r="G7" s="187"/>
      <c r="H7" s="187" t="s">
        <v>58</v>
      </c>
      <c r="I7" s="187" t="s">
        <v>59</v>
      </c>
      <c r="J7" s="187"/>
      <c r="K7" s="188" t="s">
        <v>60</v>
      </c>
      <c r="L7" s="188"/>
      <c r="M7" s="185" t="s">
        <v>113</v>
      </c>
      <c r="N7" s="185" t="s">
        <v>114</v>
      </c>
      <c r="O7" s="186" t="s">
        <v>63</v>
      </c>
    </row>
    <row r="8" spans="1:15" ht="25.5">
      <c r="A8" s="35"/>
      <c r="B8" s="37"/>
      <c r="C8" s="187"/>
      <c r="D8" s="187"/>
      <c r="E8" s="187"/>
      <c r="F8" s="107" t="s">
        <v>111</v>
      </c>
      <c r="G8" s="107" t="s">
        <v>112</v>
      </c>
      <c r="H8" s="187"/>
      <c r="I8" s="107" t="s">
        <v>109</v>
      </c>
      <c r="J8" s="107" t="s">
        <v>110</v>
      </c>
      <c r="K8" s="108" t="s">
        <v>116</v>
      </c>
      <c r="L8" s="108" t="s">
        <v>61</v>
      </c>
      <c r="M8" s="185"/>
      <c r="N8" s="185"/>
      <c r="O8" s="186"/>
    </row>
    <row r="9" spans="1:15">
      <c r="A9" s="90"/>
      <c r="B9" s="91" t="s">
        <v>47</v>
      </c>
      <c r="C9" s="92"/>
      <c r="D9" s="92"/>
      <c r="E9" s="92"/>
      <c r="F9" s="93"/>
      <c r="G9" s="93"/>
      <c r="H9" s="36"/>
      <c r="I9" s="36"/>
      <c r="J9" s="36"/>
      <c r="K9" s="36"/>
      <c r="L9" s="36"/>
      <c r="M9" s="93"/>
      <c r="N9" s="93"/>
      <c r="O9" s="94"/>
    </row>
    <row r="10" spans="1:15">
      <c r="A10" s="35">
        <v>1</v>
      </c>
      <c r="B10" s="95" t="s">
        <v>54</v>
      </c>
      <c r="C10" s="96">
        <f>SUM(C11:C17)</f>
        <v>0</v>
      </c>
      <c r="D10" s="96">
        <f>SUM(D11:D17)</f>
        <v>0</v>
      </c>
      <c r="E10" s="96">
        <f>SUM(E11:E17)</f>
        <v>0</v>
      </c>
      <c r="F10" s="97">
        <f t="shared" ref="F10:O10" si="0">SUM(F11:F17)</f>
        <v>0</v>
      </c>
      <c r="G10" s="97">
        <f t="shared" si="0"/>
        <v>0</v>
      </c>
      <c r="H10" s="96">
        <f t="shared" si="0"/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6">
        <f t="shared" si="0"/>
        <v>0</v>
      </c>
      <c r="M10" s="97">
        <f>SUM(M11:M17)</f>
        <v>0</v>
      </c>
      <c r="N10" s="97">
        <f t="shared" si="0"/>
        <v>0</v>
      </c>
      <c r="O10" s="98">
        <f t="shared" si="0"/>
        <v>0</v>
      </c>
    </row>
    <row r="11" spans="1:15">
      <c r="A11" s="35">
        <v>1.1000000000000001</v>
      </c>
      <c r="B11" s="37"/>
      <c r="C11" s="31"/>
      <c r="D11" s="31"/>
      <c r="E11" s="96">
        <f t="shared" ref="E11:E17" si="1">C11+D11</f>
        <v>0</v>
      </c>
      <c r="F11" s="31"/>
      <c r="G11" s="31"/>
      <c r="H11" s="31"/>
      <c r="I11" s="31"/>
      <c r="J11" s="31"/>
      <c r="K11" s="99"/>
      <c r="L11" s="99"/>
      <c r="M11" s="96">
        <f>C11+F11-H11-I11</f>
        <v>0</v>
      </c>
      <c r="N11" s="96">
        <f>D11+G11+H11-J11+K11-L11</f>
        <v>0</v>
      </c>
      <c r="O11" s="98">
        <f t="shared" ref="O11:O17" si="2">M11+N11</f>
        <v>0</v>
      </c>
    </row>
    <row r="12" spans="1:15">
      <c r="A12" s="35">
        <v>1.2</v>
      </c>
      <c r="B12" s="37"/>
      <c r="C12" s="31"/>
      <c r="D12" s="31"/>
      <c r="E12" s="96">
        <f t="shared" si="1"/>
        <v>0</v>
      </c>
      <c r="F12" s="31"/>
      <c r="G12" s="31"/>
      <c r="H12" s="31"/>
      <c r="I12" s="31"/>
      <c r="J12" s="31"/>
      <c r="K12" s="99"/>
      <c r="L12" s="99"/>
      <c r="M12" s="96">
        <f t="shared" ref="M12:M17" si="3">C12+F12-H12-I12</f>
        <v>0</v>
      </c>
      <c r="N12" s="96">
        <f t="shared" ref="N12:N17" si="4">D12+G12+H12-J12+K12-L12</f>
        <v>0</v>
      </c>
      <c r="O12" s="98">
        <f t="shared" si="2"/>
        <v>0</v>
      </c>
    </row>
    <row r="13" spans="1:15">
      <c r="A13" s="35">
        <v>1.3</v>
      </c>
      <c r="B13" s="37"/>
      <c r="C13" s="31"/>
      <c r="D13" s="31"/>
      <c r="E13" s="96">
        <f t="shared" si="1"/>
        <v>0</v>
      </c>
      <c r="F13" s="31"/>
      <c r="G13" s="31"/>
      <c r="H13" s="31"/>
      <c r="I13" s="31"/>
      <c r="J13" s="31"/>
      <c r="K13" s="99"/>
      <c r="L13" s="99"/>
      <c r="M13" s="96">
        <f t="shared" si="3"/>
        <v>0</v>
      </c>
      <c r="N13" s="96">
        <f t="shared" si="4"/>
        <v>0</v>
      </c>
      <c r="O13" s="98">
        <f t="shared" si="2"/>
        <v>0</v>
      </c>
    </row>
    <row r="14" spans="1:15">
      <c r="A14" s="35">
        <v>1.4</v>
      </c>
      <c r="B14" s="37"/>
      <c r="C14" s="31"/>
      <c r="D14" s="31"/>
      <c r="E14" s="96">
        <f t="shared" si="1"/>
        <v>0</v>
      </c>
      <c r="F14" s="31"/>
      <c r="G14" s="31"/>
      <c r="H14" s="31"/>
      <c r="I14" s="31"/>
      <c r="J14" s="31"/>
      <c r="K14" s="99"/>
      <c r="L14" s="99"/>
      <c r="M14" s="96">
        <f t="shared" si="3"/>
        <v>0</v>
      </c>
      <c r="N14" s="96">
        <f t="shared" si="4"/>
        <v>0</v>
      </c>
      <c r="O14" s="98">
        <f t="shared" si="2"/>
        <v>0</v>
      </c>
    </row>
    <row r="15" spans="1:15">
      <c r="A15" s="35">
        <v>1.5</v>
      </c>
      <c r="B15" s="37"/>
      <c r="C15" s="31"/>
      <c r="D15" s="31"/>
      <c r="E15" s="96">
        <f t="shared" si="1"/>
        <v>0</v>
      </c>
      <c r="F15" s="31"/>
      <c r="G15" s="31"/>
      <c r="H15" s="31"/>
      <c r="I15" s="31"/>
      <c r="J15" s="31"/>
      <c r="K15" s="99"/>
      <c r="L15" s="99"/>
      <c r="M15" s="96">
        <f t="shared" si="3"/>
        <v>0</v>
      </c>
      <c r="N15" s="96">
        <f t="shared" si="4"/>
        <v>0</v>
      </c>
      <c r="O15" s="98">
        <f t="shared" si="2"/>
        <v>0</v>
      </c>
    </row>
    <row r="16" spans="1:15">
      <c r="A16" s="35">
        <v>1.6</v>
      </c>
      <c r="B16" s="37"/>
      <c r="C16" s="31"/>
      <c r="D16" s="31"/>
      <c r="E16" s="96">
        <f t="shared" si="1"/>
        <v>0</v>
      </c>
      <c r="F16" s="31"/>
      <c r="G16" s="31"/>
      <c r="H16" s="31"/>
      <c r="I16" s="31"/>
      <c r="J16" s="31"/>
      <c r="K16" s="99"/>
      <c r="L16" s="99"/>
      <c r="M16" s="96">
        <f>C16+F16-H16-I16</f>
        <v>0</v>
      </c>
      <c r="N16" s="96">
        <f t="shared" si="4"/>
        <v>0</v>
      </c>
      <c r="O16" s="98">
        <f t="shared" si="2"/>
        <v>0</v>
      </c>
    </row>
    <row r="17" spans="1:15">
      <c r="A17" s="35" t="s">
        <v>11</v>
      </c>
      <c r="B17" s="37"/>
      <c r="C17" s="31"/>
      <c r="D17" s="31"/>
      <c r="E17" s="96">
        <f t="shared" si="1"/>
        <v>0</v>
      </c>
      <c r="F17" s="31"/>
      <c r="G17" s="31"/>
      <c r="H17" s="31"/>
      <c r="I17" s="31"/>
      <c r="J17" s="31"/>
      <c r="K17" s="99"/>
      <c r="L17" s="99"/>
      <c r="M17" s="96">
        <f t="shared" si="3"/>
        <v>0</v>
      </c>
      <c r="N17" s="96">
        <f t="shared" si="4"/>
        <v>0</v>
      </c>
      <c r="O17" s="98">
        <f t="shared" si="2"/>
        <v>0</v>
      </c>
    </row>
    <row r="18" spans="1:15">
      <c r="A18" s="90"/>
      <c r="B18" s="28" t="s">
        <v>48</v>
      </c>
      <c r="C18" s="92"/>
      <c r="D18" s="92"/>
      <c r="E18" s="92"/>
      <c r="F18" s="92"/>
      <c r="G18" s="92"/>
      <c r="H18" s="92"/>
      <c r="I18" s="92"/>
      <c r="J18" s="92"/>
      <c r="K18" s="100"/>
      <c r="L18" s="100"/>
      <c r="M18" s="92"/>
      <c r="N18" s="92"/>
      <c r="O18" s="94"/>
    </row>
    <row r="19" spans="1:15">
      <c r="A19" s="35">
        <v>2</v>
      </c>
      <c r="B19" s="101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>
        <f t="shared" ref="M19" si="5">C19+F19-H19-I19</f>
        <v>0</v>
      </c>
      <c r="N19" s="96">
        <f t="shared" ref="N19" si="6">D19+G19+H19-J19+K19-L19</f>
        <v>0</v>
      </c>
      <c r="O19" s="98">
        <f t="shared" ref="O19" si="7"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2026-06-15T08:36:11Z</dcterms:modified>
</cp:coreProperties>
</file>